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6435" activeTab="0"/>
  </bookViews>
  <sheets>
    <sheet name="cec5" sheetId="1" r:id="rId1"/>
    <sheet name="Kriterienkatalog" sheetId="2" state="hidden" r:id="rId2"/>
  </sheets>
  <definedNames>
    <definedName name="Heizgradtage">#REF!</definedName>
    <definedName name="HGT">#REF!</definedName>
    <definedName name="_xlnm.Print_Titles" localSheetId="0">'cec5'!$4:$9</definedName>
    <definedName name="_xlnm.Print_Titles" localSheetId="1">'Kriterienkatalog'!$1:$5</definedName>
    <definedName name="_xlnm.Print_Area" localSheetId="0">'cec5'!$B$1:$F$41</definedName>
    <definedName name="_xlnm.Print_Area" localSheetId="1">'Kriterienkatalog'!$B$1:$I$84</definedName>
    <definedName name="Z_900BB99C_5F12_4578_9AB6_A71D1D7EE1B7_.wvu.Cols" localSheetId="1" hidden="1">'Kriterienkatalog'!$O:$P,'Kriterienkatalog'!$R:$S,'Kriterienkatalog'!$U:$V,'Kriterienkatalog'!$X:$Y,'Kriterienkatalog'!$AA:$AB,'Kriterienkatalog'!$AD:$AE</definedName>
    <definedName name="Z_900BB99C_5F12_4578_9AB6_A71D1D7EE1B7_.wvu.PrintArea" localSheetId="0" hidden="1">'cec5'!$B$4:$G$41</definedName>
    <definedName name="Z_900BB99C_5F12_4578_9AB6_A71D1D7EE1B7_.wvu.PrintArea" localSheetId="1" hidden="1">'Kriterienkatalog'!$B$1:$I$84</definedName>
    <definedName name="Z_900BB99C_5F12_4578_9AB6_A71D1D7EE1B7_.wvu.PrintTitles" localSheetId="0" hidden="1">'cec5'!$4:$9</definedName>
    <definedName name="Z_900BB99C_5F12_4578_9AB6_A71D1D7EE1B7_.wvu.PrintTitles" localSheetId="1" hidden="1">'Kriterienkatalog'!$1:$5</definedName>
    <definedName name="Z_900BB99C_5F12_4578_9AB6_A71D1D7EE1B7_.wvu.Rows" localSheetId="0" hidden="1">'cec5'!#REF!</definedName>
    <definedName name="Z_900BB99C_5F12_4578_9AB6_A71D1D7EE1B7_.wvu.Rows" localSheetId="1" hidden="1">'Kriterienkatalog'!$3:$3,'Kriterienkatalog'!$7:$16,'Kriterienkatalog'!$19:$45,'Kriterienkatalog'!$48:$60,'Kriterienkatalog'!$63:$83</definedName>
    <definedName name="Z_C442EC9C_2614_4A80_8DD1_2B94627E6BDD_.wvu.Cols" localSheetId="1" hidden="1">'Kriterienkatalog'!$O:$P,'Kriterienkatalog'!$R:$S,'Kriterienkatalog'!$U:$V,'Kriterienkatalog'!$X:$Y,'Kriterienkatalog'!$AA:$AB,'Kriterienkatalog'!$AD:$AE</definedName>
    <definedName name="Z_C442EC9C_2614_4A80_8DD1_2B94627E6BDD_.wvu.PrintArea" localSheetId="1" hidden="1">'Kriterienkatalog'!$B$1:$I$84</definedName>
    <definedName name="Z_C442EC9C_2614_4A80_8DD1_2B94627E6BDD_.wvu.PrintTitles" localSheetId="0" hidden="1">'cec5'!$4:$9</definedName>
    <definedName name="Z_C442EC9C_2614_4A80_8DD1_2B94627E6BDD_.wvu.PrintTitles" localSheetId="1" hidden="1">'Kriterienkatalog'!$1:$5</definedName>
    <definedName name="Z_C442EC9C_2614_4A80_8DD1_2B94627E6BDD_.wvu.Rows" localSheetId="1" hidden="1">'Kriterienkatalog'!$3:$3,'Kriterienkatalog'!$8:$12</definedName>
  </definedNames>
  <calcPr fullCalcOnLoad="1"/>
</workbook>
</file>

<file path=xl/comments2.xml><?xml version="1.0" encoding="utf-8"?>
<comments xmlns="http://schemas.openxmlformats.org/spreadsheetml/2006/main">
  <authors>
    <author>Martin Brunn</author>
  </authors>
  <commentList>
    <comment ref="J4" authorId="0">
      <text>
        <r>
          <rPr>
            <b/>
            <sz val="8"/>
            <rFont val="Tahoma"/>
            <family val="2"/>
          </rPr>
          <t>Martin Brunn:</t>
        </r>
        <r>
          <rPr>
            <sz val="8"/>
            <rFont val="Tahoma"/>
            <family val="2"/>
          </rPr>
          <t xml:space="preserve">
1 ... niedrig
2 ... mittel
3 ... hoch</t>
        </r>
      </text>
    </comment>
  </commentList>
</comments>
</file>

<file path=xl/sharedStrings.xml><?xml version="1.0" encoding="utf-8"?>
<sst xmlns="http://schemas.openxmlformats.org/spreadsheetml/2006/main" count="622" uniqueCount="149">
  <si>
    <t>Gesundheit und Komfort</t>
  </si>
  <si>
    <t xml:space="preserve">Thermischer Komfort </t>
  </si>
  <si>
    <t>Raumluftqualität</t>
  </si>
  <si>
    <t>Schallschutz</t>
  </si>
  <si>
    <t>Licht</t>
  </si>
  <si>
    <t>Baustoffe</t>
  </si>
  <si>
    <t>P</t>
  </si>
  <si>
    <t>Ausführung</t>
  </si>
  <si>
    <t>Baustellenaufsicht durch unabhängiges und kompetentes Organ</t>
  </si>
  <si>
    <t>M</t>
  </si>
  <si>
    <t>Keine Öl- und Gaskessel ohne Brennwerttechnik, kein Kohlekessel</t>
  </si>
  <si>
    <t xml:space="preserve">Ölbrennwert- oder Gasbrennwertkessel als Zentralheizung </t>
  </si>
  <si>
    <t>Heizungsanlage für biogene Brennstoffe, Holzvergaserkessel, Nah- oder Fernwärme mit Biomasse</t>
  </si>
  <si>
    <t>Thermischer Komfort im Sommer</t>
  </si>
  <si>
    <t>oder</t>
  </si>
  <si>
    <t>Erhöhter Luftschallschutz von Wohnungstrennwände gemäß ÖNORM B8115</t>
  </si>
  <si>
    <t>Erhöhter Trittschallschutz von Wohnungstrenndecken gemäß ÖNORM B8115</t>
  </si>
  <si>
    <t>Schallschutzqualität der Haustechnik (Abluft oder Wohnraumlüftung)</t>
  </si>
  <si>
    <t>HFKW-freie Dämmstoffe inkl. Montageschaum</t>
  </si>
  <si>
    <t xml:space="preserve">Konstruktionen und Gebäude </t>
  </si>
  <si>
    <t>Nr.</t>
  </si>
  <si>
    <t>Titel</t>
  </si>
  <si>
    <t>Punkte</t>
  </si>
  <si>
    <t>E</t>
  </si>
  <si>
    <t>Keine Stromwiderstandsheizung</t>
  </si>
  <si>
    <t>Warmwasseranschluss für Spülen und Waschen</t>
  </si>
  <si>
    <t>Regenwassernutzung oder Hausbrunnen für Gartenbewässerung</t>
  </si>
  <si>
    <t>Regenwassernutzung oder Hausbrunnen für WC und/oder Waschmaschine</t>
  </si>
  <si>
    <t xml:space="preserve">Wasserspararmaturen für Handwaschbecken max. 6l/min </t>
  </si>
  <si>
    <t>Wassersparende Duschköpfe max 9l/min</t>
  </si>
  <si>
    <t>Energie und Versorgung</t>
  </si>
  <si>
    <t>G</t>
  </si>
  <si>
    <t>B</t>
  </si>
  <si>
    <t>PVC-freie Abwasserrohre und Wanddurchführungen im Erdreich</t>
  </si>
  <si>
    <t>PVC-freie Kellerfenster, Türen, Lichtschächte inkl. Dichtungen</t>
  </si>
  <si>
    <t>Holz aus Primärwald nur zertifiziert zulässig (Tropen, Nord- u. Südamerika, Asien, Afrika)</t>
  </si>
  <si>
    <t xml:space="preserve">Tageslichtfaktor &gt;= 2 in den Hauptwohnräumen </t>
  </si>
  <si>
    <t xml:space="preserve">Direkte Besonnung am 21.12. größer 1,5 Stunden </t>
  </si>
  <si>
    <t xml:space="preserve">Baustoffe und Konstruktion </t>
  </si>
  <si>
    <t>Wärmedämmung des Warmwasserspeichers 10cm</t>
  </si>
  <si>
    <t>EIV</t>
  </si>
  <si>
    <t>IBO</t>
  </si>
  <si>
    <t>grobe Einschätzung der Wichtigkeit</t>
  </si>
  <si>
    <t>4a</t>
  </si>
  <si>
    <t>4b</t>
  </si>
  <si>
    <t>4c</t>
  </si>
  <si>
    <t>4d</t>
  </si>
  <si>
    <t>Gesamt</t>
  </si>
  <si>
    <t>Kriterien</t>
  </si>
  <si>
    <t>Kriterium in Verwendung</t>
  </si>
  <si>
    <t>Reinigung und Wartungsbuch erstellt</t>
  </si>
  <si>
    <t>Sicherheit des Standorts</t>
  </si>
  <si>
    <t>Komfortlüftung mit Wärmerückgewinnung optimiert ausgeführt</t>
  </si>
  <si>
    <t>Sum.</t>
  </si>
  <si>
    <t>erreicht</t>
  </si>
  <si>
    <t>1.</t>
  </si>
  <si>
    <t>Energieffiziente Haushaltsgeräte (Unterlagen oder Standardausstattung)</t>
  </si>
  <si>
    <t>Messung der flüchtige Kohlenwasserstoffe und Formaldehyd TVOC (Siedepunkt bis 200 °C)  &lt; 0,6 mg/m³  Formaldehyd kleiner als 0,04 ppm</t>
  </si>
  <si>
    <t>Wand-, Deckenanstriche (Emissionsgrenzwerte natureplus, Österr. UZ, dt. Blauer Engel)</t>
  </si>
  <si>
    <t>Optimierte Anschlussdetails (laut Bauteilkatalog öbox, PH-BTK, dataholz)</t>
  </si>
  <si>
    <t xml:space="preserve">Qualität der Infrastruktur (Nähe zu Schule, Kindergarten, ÖPNV,...) </t>
  </si>
  <si>
    <t xml:space="preserve">Planung </t>
  </si>
  <si>
    <t>Planung und Ausführung</t>
  </si>
  <si>
    <t>2.</t>
  </si>
  <si>
    <t>Holzwerkstoffe (Für innenraumluft-wirksame Emissionsflächen gelten Grenzwerte nach natureplus Prüfzeichen, dem Österr. UZ oder dem Dt. Blauen Engel. Bei Emissionsflächen bis zu 100 % der Bruttogeschoßfläche kann der Nachweis entfallen. )</t>
  </si>
  <si>
    <t>Energiesparende Beleuchtung für die Allgemeinbereiche</t>
  </si>
  <si>
    <t>PVC-freie Elektroinstallation</t>
  </si>
  <si>
    <t>Warmwasserbereitung mit Fernwärme aus Abwärme oder KWK</t>
  </si>
  <si>
    <t>j</t>
  </si>
  <si>
    <t>EFH-PH ohne Zusatzpunkte</t>
  </si>
  <si>
    <t>EFH-PH, inkl. wahrscheinlicher Punkte, mit solarer WW</t>
  </si>
  <si>
    <t>n</t>
  </si>
  <si>
    <t>j/n</t>
  </si>
  <si>
    <t>MFH-NEH, ohne Lüftung, mit  Biomasse und Solar</t>
  </si>
  <si>
    <t>Solare Warmwasserbereitung (Jahresdeckung min. 50% od. Juni-August min. 85%)</t>
  </si>
  <si>
    <t>EFH-NEH - Cerveny</t>
  </si>
  <si>
    <t xml:space="preserve"> </t>
  </si>
  <si>
    <t>Photovoltaikanlage (5 Pkt. pro 200W)</t>
  </si>
  <si>
    <t>Thermischer Komfort im Winter (EN ISO 7730, ASHRAE B)</t>
  </si>
  <si>
    <t>Behaglichkeitsgrenzen im Winter ASHRAE Standard 55P (2003), A</t>
  </si>
  <si>
    <t>MFH - NEH, Gas, Solar</t>
  </si>
  <si>
    <t>Wasserspartaste WC; Handwaschbecken max. 9l/min; Wassersparende Duschköpfe max 12l/min</t>
  </si>
  <si>
    <t>PVC-freie Fenster, Türen, Rolläden</t>
  </si>
  <si>
    <t xml:space="preserve">PVC-freie: Wasser-, Abwasser- und Zuluftrohre im Gebäude, Abdichtungsbahnen, Folien, Fußbodenbeläge, und Tapeten auch als Verbundmaterial (z.B. bei Korkböden, Teppichen etc), </t>
  </si>
  <si>
    <t>NEH-gr. Wiener MFH, ohne Lüftung, mit Fernwärme u. volles Programm</t>
  </si>
  <si>
    <t>Frischluftanlage ohne Wärmerrückgewinnung optimiert ausgeführt</t>
  </si>
  <si>
    <t>Fahrradstellplatz - überdacht, absperrbar, einfach zugänglich</t>
  </si>
  <si>
    <t>Barrierefreies Bauen</t>
  </si>
  <si>
    <t>Luftdichte Gebäudehülle</t>
  </si>
  <si>
    <t>Heizwärmebedarf (Einstieg 150 Punkte: Zielwerte 2010 der 15a Vereinbarung; Maximum 300: Passivhaus)</t>
  </si>
  <si>
    <t>Wärmepumpe monovalent als Zentralheizung</t>
  </si>
  <si>
    <t>Fernwärme aus Abwärme oder KWK</t>
  </si>
  <si>
    <t>Solare Heizungseinbindung mit (Jahresdeckung min. 15%)</t>
  </si>
  <si>
    <t>Wärmedämmung des Warmwasserspeichers 15cm</t>
  </si>
  <si>
    <t>Wärmeverteilsystems optimiert</t>
  </si>
  <si>
    <t>Bodenversiegelung max. 5 m2 je Wohneinheit</t>
  </si>
  <si>
    <t xml:space="preserve">Dachbegrünung im dicht verbautem Gebiet </t>
  </si>
  <si>
    <t>Wärmedämmung der Anschlussfugen mit Stopfmaterialien, PVC-freien-Dichtungsbändern</t>
  </si>
  <si>
    <t>Bitumenvoranstriche, -anstriche und -klebstoffe lösemittelfrei</t>
  </si>
  <si>
    <t>Einsatz zertifizierter Baustoffe - 5 Pkte pro zertifiziertem Baustoff, der zu mindestens 20 % der Bruttogeschoßfläche eingesetzt wird.</t>
  </si>
  <si>
    <r>
      <t>OI3</t>
    </r>
    <r>
      <rPr>
        <vertAlign val="subscript"/>
        <sz val="10"/>
        <rFont val="Arial"/>
        <family val="2"/>
      </rPr>
      <t xml:space="preserve">TGH-BGF </t>
    </r>
    <r>
      <rPr>
        <sz val="10"/>
        <rFont val="Arial"/>
        <family val="2"/>
      </rPr>
      <t xml:space="preserve">ökologischer Index der thermischen Gebäudehülle </t>
    </r>
  </si>
  <si>
    <t>Verlegewerkstoffe entsprechend EMICODE EC1 oder gleichwertig</t>
  </si>
  <si>
    <t>Fußboden-Oberfächenbehandlung max. 8% Lösemittel, aromatenfrei; Teppiche emissionsarm</t>
  </si>
  <si>
    <t>Metall- und Holzanstriche mit max. 5% Lösemittel, aromatenfrei</t>
  </si>
  <si>
    <t>Elektrobiologisch optimierte Hausinstallation</t>
  </si>
  <si>
    <t>1a</t>
  </si>
  <si>
    <t>1b</t>
  </si>
  <si>
    <t>Muss-kriterium (M)</t>
  </si>
  <si>
    <t>Energiebedarf elektrisch</t>
  </si>
  <si>
    <t>Wasserbedarf</t>
  </si>
  <si>
    <t>Wärmebedarf und -versorgung</t>
  </si>
  <si>
    <t>A</t>
  </si>
  <si>
    <t>C</t>
  </si>
  <si>
    <t>D</t>
  </si>
  <si>
    <t>max. 1000</t>
  </si>
  <si>
    <t>Kvalita místa a vybavení</t>
  </si>
  <si>
    <t>Ekologická kvalita místa</t>
  </si>
  <si>
    <t>Kvalita procesu plánování</t>
  </si>
  <si>
    <t xml:space="preserve">Rozhodovací proces a prověření variant
</t>
  </si>
  <si>
    <t>Definování ověřitelných energetických a ekologických cílů</t>
  </si>
  <si>
    <t>zjednodušený výpočet hospodárnosti</t>
  </si>
  <si>
    <t>Produktový management - zabudování nízkoemisivních stavebních výrobků a výrobků neobsahujících škodlivé látky</t>
  </si>
  <si>
    <t>Energetická optimalizace projektu a detailní přezkoumání energetických výpočtů</t>
  </si>
  <si>
    <t>Informace pro uživatele</t>
  </si>
  <si>
    <t>Analýza stávajícího stavu a jeho slabých míst</t>
  </si>
  <si>
    <t>Energie a zásobování</t>
  </si>
  <si>
    <t>Potřeba energie na vytápění dle PHPP</t>
  </si>
  <si>
    <t>Potřeba energie na chlazení dle PHPP</t>
  </si>
  <si>
    <t>Primární energie dle PHPP</t>
  </si>
  <si>
    <t>Fotovoltaika</t>
  </si>
  <si>
    <t>Spotřeba vody/využití dešťové vody</t>
  </si>
  <si>
    <t>Zdraví a komfort</t>
  </si>
  <si>
    <t>Tepelná pohoda v letním období</t>
  </si>
  <si>
    <t>Denní osvětlení</t>
  </si>
  <si>
    <t>Stavební materiály a konstrukce</t>
  </si>
  <si>
    <r>
      <t>OI3</t>
    </r>
    <r>
      <rPr>
        <vertAlign val="subscript"/>
        <sz val="10"/>
        <rFont val="Arial"/>
        <family val="2"/>
      </rPr>
      <t>TGH-lc</t>
    </r>
    <r>
      <rPr>
        <sz val="10"/>
        <rFont val="Arial"/>
        <family val="2"/>
      </rPr>
      <t xml:space="preserve"> ekologický index obálky budovy (respektive OI3 v celkové hmotě budovy)</t>
    </r>
  </si>
  <si>
    <t>Součet</t>
  </si>
  <si>
    <t>Číslo</t>
  </si>
  <si>
    <t>Název kritéria</t>
  </si>
  <si>
    <t>Povinné kritérium (M)</t>
  </si>
  <si>
    <t>max. počet bodů</t>
  </si>
  <si>
    <t>Kritéria pro veřejné budovy (rekonstrukce bez památkové ochrany)</t>
  </si>
  <si>
    <t>Napojení na veřejnou dopravu</t>
  </si>
  <si>
    <t>Řízené větrání - hygiena a ochrana proti hluku</t>
  </si>
  <si>
    <t>vybavenost pro cyklisty</t>
  </si>
  <si>
    <t>Rozklíčení spotřeby energie</t>
  </si>
  <si>
    <r>
      <t xml:space="preserve">CEBA </t>
    </r>
    <r>
      <rPr>
        <b/>
        <sz val="16"/>
        <rFont val="Arial"/>
        <family val="2"/>
      </rPr>
      <t>- Common European Building assesment-verze 1.1</t>
    </r>
  </si>
  <si>
    <t>16. Červen 2012</t>
  </si>
  <si>
    <t>Ekvivalentní emise CO2 dle PHPP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</si>
</sst>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0&quot;.&quot;"/>
    <numFmt numFmtId="181" formatCode="&quot;max. &quot;0"/>
    <numFmt numFmtId="182" formatCode="@&quot; - Kriterien&quot;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L Frutiger Light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Frutiger 95 UltraBlack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L Frutiger Light"/>
      <family val="0"/>
    </font>
    <font>
      <b/>
      <sz val="12"/>
      <name val="L Frutiger Light"/>
      <family val="0"/>
    </font>
    <font>
      <i/>
      <sz val="10"/>
      <name val="Arial"/>
      <family val="2"/>
    </font>
    <font>
      <i/>
      <sz val="10"/>
      <name val="L Frutiger Light"/>
      <family val="0"/>
    </font>
    <font>
      <i/>
      <sz val="12"/>
      <name val="Arial"/>
      <family val="2"/>
    </font>
    <font>
      <vertAlign val="subscript"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hair"/>
    </border>
    <border>
      <left style="hair"/>
      <right style="medium"/>
      <top style="medium"/>
      <bottom style="thin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hair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hair"/>
      <bottom/>
    </border>
    <border>
      <left style="hair"/>
      <right style="hair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5" fillId="36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180" fontId="0" fillId="35" borderId="13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80" fontId="0" fillId="36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80" fontId="0" fillId="34" borderId="13" xfId="0" applyNumberForma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80" fontId="0" fillId="35" borderId="19" xfId="0" applyNumberForma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left" vertical="center" wrapText="1"/>
    </xf>
    <xf numFmtId="0" fontId="2" fillId="37" borderId="21" xfId="0" applyFont="1" applyFill="1" applyBorder="1" applyAlignment="1">
      <alignment horizontal="center" vertical="center"/>
    </xf>
    <xf numFmtId="180" fontId="2" fillId="37" borderId="22" xfId="0" applyNumberFormat="1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vertical="center" wrapText="1"/>
    </xf>
    <xf numFmtId="0" fontId="0" fillId="36" borderId="18" xfId="0" applyFill="1" applyBorder="1" applyAlignment="1">
      <alignment horizontal="center" vertical="center"/>
    </xf>
    <xf numFmtId="180" fontId="0" fillId="36" borderId="19" xfId="0" applyNumberForma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 wrapText="1"/>
    </xf>
    <xf numFmtId="0" fontId="8" fillId="38" borderId="23" xfId="0" applyFont="1" applyFill="1" applyBorder="1" applyAlignment="1">
      <alignment horizontal="left" vertical="center" wrapText="1"/>
    </xf>
    <xf numFmtId="0" fontId="2" fillId="38" borderId="2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vertical="center" wrapText="1"/>
    </xf>
    <xf numFmtId="0" fontId="2" fillId="39" borderId="21" xfId="0" applyFont="1" applyFill="1" applyBorder="1" applyAlignment="1">
      <alignment horizontal="center" vertical="center"/>
    </xf>
    <xf numFmtId="180" fontId="2" fillId="39" borderId="22" xfId="0" applyNumberFormat="1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left" vertical="center" wrapText="1"/>
    </xf>
    <xf numFmtId="0" fontId="2" fillId="39" borderId="24" xfId="0" applyFont="1" applyFill="1" applyBorder="1" applyAlignment="1">
      <alignment vertical="center" wrapText="1"/>
    </xf>
    <xf numFmtId="0" fontId="0" fillId="34" borderId="18" xfId="0" applyFill="1" applyBorder="1" applyAlignment="1">
      <alignment horizontal="center" vertical="center"/>
    </xf>
    <xf numFmtId="180" fontId="0" fillId="34" borderId="19" xfId="0" applyNumberForma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vertical="center" wrapText="1"/>
    </xf>
    <xf numFmtId="0" fontId="2" fillId="40" borderId="21" xfId="0" applyFont="1" applyFill="1" applyBorder="1" applyAlignment="1">
      <alignment horizontal="center" vertical="center"/>
    </xf>
    <xf numFmtId="180" fontId="2" fillId="40" borderId="22" xfId="0" applyNumberFormat="1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left" vertical="center" wrapText="1"/>
    </xf>
    <xf numFmtId="0" fontId="2" fillId="40" borderId="24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81" fontId="3" fillId="36" borderId="25" xfId="0" applyNumberFormat="1" applyFont="1" applyFill="1" applyBorder="1" applyAlignment="1">
      <alignment horizontal="center" vertical="center" wrapText="1"/>
    </xf>
    <xf numFmtId="181" fontId="3" fillId="38" borderId="24" xfId="0" applyNumberFormat="1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181" fontId="3" fillId="33" borderId="25" xfId="0" applyNumberFormat="1" applyFont="1" applyFill="1" applyBorder="1" applyAlignment="1">
      <alignment horizontal="center" vertical="center" wrapText="1"/>
    </xf>
    <xf numFmtId="181" fontId="3" fillId="40" borderId="24" xfId="0" applyNumberFormat="1" applyFont="1" applyFill="1" applyBorder="1" applyAlignment="1">
      <alignment horizontal="center" vertical="center" wrapText="1"/>
    </xf>
    <xf numFmtId="181" fontId="3" fillId="34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1" fontId="14" fillId="37" borderId="24" xfId="0" applyNumberFormat="1" applyFont="1" applyFill="1" applyBorder="1" applyAlignment="1">
      <alignment horizontal="center" vertical="center" wrapText="1"/>
    </xf>
    <xf numFmtId="181" fontId="14" fillId="35" borderId="25" xfId="0" applyNumberFormat="1" applyFont="1" applyFill="1" applyBorder="1" applyAlignment="1">
      <alignment horizontal="center" vertical="center" wrapText="1"/>
    </xf>
    <xf numFmtId="181" fontId="14" fillId="35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/>
    </xf>
    <xf numFmtId="180" fontId="0" fillId="38" borderId="2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181" fontId="3" fillId="39" borderId="2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1" fontId="2" fillId="37" borderId="32" xfId="0" applyNumberFormat="1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" fontId="12" fillId="37" borderId="34" xfId="0" applyNumberFormat="1" applyFont="1" applyFill="1" applyBorder="1" applyAlignment="1">
      <alignment horizontal="center" vertical="center" wrapText="1"/>
    </xf>
    <xf numFmtId="1" fontId="11" fillId="35" borderId="35" xfId="0" applyNumberFormat="1" applyFont="1" applyFill="1" applyBorder="1" applyAlignment="1">
      <alignment horizontal="center" vertical="center" wrapText="1"/>
    </xf>
    <xf numFmtId="0" fontId="0" fillId="35" borderId="3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1" fontId="2" fillId="38" borderId="32" xfId="0" applyNumberFormat="1" applyFont="1" applyFill="1" applyBorder="1" applyAlignment="1">
      <alignment horizontal="center" vertical="center"/>
    </xf>
    <xf numFmtId="1" fontId="12" fillId="38" borderId="34" xfId="0" applyNumberFormat="1" applyFont="1" applyFill="1" applyBorder="1" applyAlignment="1">
      <alignment horizontal="center" vertical="center" wrapText="1"/>
    </xf>
    <xf numFmtId="0" fontId="0" fillId="36" borderId="33" xfId="0" applyFont="1" applyFill="1" applyBorder="1" applyAlignment="1">
      <alignment horizontal="center" vertical="center" wrapText="1"/>
    </xf>
    <xf numFmtId="1" fontId="11" fillId="36" borderId="37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1" fontId="2" fillId="39" borderId="32" xfId="0" applyNumberFormat="1" applyFont="1" applyFill="1" applyBorder="1" applyAlignment="1">
      <alignment horizontal="center" vertical="center" wrapText="1"/>
    </xf>
    <xf numFmtId="1" fontId="12" fillId="39" borderId="34" xfId="0" applyNumberFormat="1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1" fontId="11" fillId="33" borderId="37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1" fontId="11" fillId="33" borderId="27" xfId="0" applyNumberFormat="1" applyFont="1" applyFill="1" applyBorder="1" applyAlignment="1">
      <alignment horizontal="center" vertical="center" wrapText="1"/>
    </xf>
    <xf numFmtId="1" fontId="2" fillId="40" borderId="32" xfId="0" applyNumberFormat="1" applyFont="1" applyFill="1" applyBorder="1" applyAlignment="1">
      <alignment horizontal="center" vertical="center" wrapText="1"/>
    </xf>
    <xf numFmtId="1" fontId="12" fillId="40" borderId="34" xfId="0" applyNumberFormat="1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1" fontId="11" fillId="34" borderId="37" xfId="0" applyNumberFormat="1" applyFont="1" applyFill="1" applyBorder="1" applyAlignment="1">
      <alignment horizontal="center" vertical="center" wrapText="1"/>
    </xf>
    <xf numFmtId="1" fontId="5" fillId="34" borderId="36" xfId="0" applyNumberFormat="1" applyFont="1" applyFill="1" applyBorder="1" applyAlignment="1">
      <alignment horizontal="center" vertical="center" wrapText="1"/>
    </xf>
    <xf numFmtId="1" fontId="11" fillId="34" borderId="27" xfId="0" applyNumberFormat="1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182" fontId="0" fillId="0" borderId="2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vertical="center" wrapText="1"/>
    </xf>
    <xf numFmtId="0" fontId="19" fillId="36" borderId="25" xfId="0" applyFont="1" applyFill="1" applyBorder="1" applyAlignment="1">
      <alignment vertical="center" wrapText="1"/>
    </xf>
    <xf numFmtId="0" fontId="5" fillId="35" borderId="2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49" fontId="0" fillId="0" borderId="4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41" xfId="0" applyNumberFormat="1" applyFont="1" applyBorder="1" applyAlignment="1">
      <alignment horizontal="left" vertical="center"/>
    </xf>
    <xf numFmtId="0" fontId="0" fillId="0" borderId="38" xfId="0" applyFont="1" applyBorder="1" applyAlignment="1" applyProtection="1">
      <alignment horizontal="left" vertical="center" wrapText="1"/>
      <protection/>
    </xf>
    <xf numFmtId="1" fontId="0" fillId="0" borderId="0" xfId="0" applyNumberFormat="1" applyBorder="1" applyAlignment="1">
      <alignment horizontal="left" vertical="center"/>
    </xf>
    <xf numFmtId="1" fontId="0" fillId="0" borderId="38" xfId="0" applyNumberFormat="1" applyFont="1" applyBorder="1" applyAlignment="1">
      <alignment horizontal="left" vertical="center" wrapText="1"/>
    </xf>
    <xf numFmtId="0" fontId="0" fillId="0" borderId="38" xfId="0" applyNumberFormat="1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" fontId="2" fillId="41" borderId="38" xfId="0" applyNumberFormat="1" applyFont="1" applyFill="1" applyBorder="1" applyAlignment="1">
      <alignment horizontal="left" vertical="center" wrapText="1"/>
    </xf>
    <xf numFmtId="0" fontId="2" fillId="41" borderId="38" xfId="0" applyFont="1" applyFill="1" applyBorder="1" applyAlignment="1">
      <alignment vertical="center" wrapText="1"/>
    </xf>
    <xf numFmtId="181" fontId="0" fillId="41" borderId="38" xfId="0" applyNumberFormat="1" applyFont="1" applyFill="1" applyBorder="1" applyAlignment="1">
      <alignment horizontal="center" vertical="center" wrapText="1"/>
    </xf>
    <xf numFmtId="1" fontId="2" fillId="37" borderId="38" xfId="0" applyNumberFormat="1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vertical="center" wrapText="1"/>
    </xf>
    <xf numFmtId="181" fontId="0" fillId="37" borderId="38" xfId="0" applyNumberFormat="1" applyFont="1" applyFill="1" applyBorder="1" applyAlignment="1">
      <alignment horizontal="center" vertical="center" wrapText="1"/>
    </xf>
    <xf numFmtId="1" fontId="2" fillId="38" borderId="38" xfId="0" applyNumberFormat="1" applyFont="1" applyFill="1" applyBorder="1" applyAlignment="1">
      <alignment horizontal="left" vertical="center" wrapText="1"/>
    </xf>
    <xf numFmtId="0" fontId="2" fillId="38" borderId="38" xfId="0" applyFont="1" applyFill="1" applyBorder="1" applyAlignment="1">
      <alignment vertical="center" wrapText="1"/>
    </xf>
    <xf numFmtId="181" fontId="0" fillId="38" borderId="38" xfId="0" applyNumberFormat="1" applyFont="1" applyFill="1" applyBorder="1" applyAlignment="1">
      <alignment horizontal="center" vertical="center" wrapText="1"/>
    </xf>
    <xf numFmtId="1" fontId="2" fillId="40" borderId="38" xfId="0" applyNumberFormat="1" applyFont="1" applyFill="1" applyBorder="1" applyAlignment="1">
      <alignment horizontal="left" vertical="center" wrapText="1"/>
    </xf>
    <xf numFmtId="0" fontId="2" fillId="40" borderId="38" xfId="0" applyFont="1" applyFill="1" applyBorder="1" applyAlignment="1">
      <alignment horizontal="left" vertical="center" wrapText="1"/>
    </xf>
    <xf numFmtId="181" fontId="0" fillId="40" borderId="38" xfId="0" applyNumberFormat="1" applyFont="1" applyFill="1" applyBorder="1" applyAlignment="1">
      <alignment horizontal="center" vertical="center" wrapText="1"/>
    </xf>
    <xf numFmtId="1" fontId="2" fillId="39" borderId="38" xfId="0" applyNumberFormat="1" applyFont="1" applyFill="1" applyBorder="1" applyAlignment="1">
      <alignment horizontal="left" vertical="center" wrapText="1"/>
    </xf>
    <xf numFmtId="0" fontId="2" fillId="39" borderId="38" xfId="0" applyFont="1" applyFill="1" applyBorder="1" applyAlignment="1">
      <alignment vertical="center" wrapText="1"/>
    </xf>
    <xf numFmtId="181" fontId="0" fillId="39" borderId="38" xfId="0" applyNumberFormat="1" applyFont="1" applyFill="1" applyBorder="1" applyAlignment="1">
      <alignment horizontal="center" vertical="center" wrapText="1"/>
    </xf>
    <xf numFmtId="49" fontId="2" fillId="41" borderId="40" xfId="0" applyNumberFormat="1" applyFont="1" applyFill="1" applyBorder="1" applyAlignment="1">
      <alignment horizontal="left" vertical="center"/>
    </xf>
    <xf numFmtId="181" fontId="0" fillId="41" borderId="42" xfId="0" applyNumberFormat="1" applyFont="1" applyFill="1" applyBorder="1" applyAlignment="1">
      <alignment horizontal="center" vertical="center" wrapText="1"/>
    </xf>
    <xf numFmtId="49" fontId="2" fillId="37" borderId="40" xfId="0" applyNumberFormat="1" applyFont="1" applyFill="1" applyBorder="1" applyAlignment="1">
      <alignment horizontal="left" vertical="center"/>
    </xf>
    <xf numFmtId="181" fontId="0" fillId="37" borderId="42" xfId="0" applyNumberFormat="1" applyFont="1" applyFill="1" applyBorder="1" applyAlignment="1">
      <alignment horizontal="center" vertical="center" wrapText="1"/>
    </xf>
    <xf numFmtId="49" fontId="0" fillId="38" borderId="40" xfId="0" applyNumberFormat="1" applyFont="1" applyFill="1" applyBorder="1" applyAlignment="1">
      <alignment horizontal="left" vertical="center"/>
    </xf>
    <xf numFmtId="181" fontId="0" fillId="38" borderId="42" xfId="0" applyNumberFormat="1" applyFont="1" applyFill="1" applyBorder="1" applyAlignment="1">
      <alignment horizontal="center" vertical="center" wrapText="1"/>
    </xf>
    <xf numFmtId="49" fontId="2" fillId="40" borderId="40" xfId="0" applyNumberFormat="1" applyFont="1" applyFill="1" applyBorder="1" applyAlignment="1">
      <alignment horizontal="left" vertical="center"/>
    </xf>
    <xf numFmtId="181" fontId="0" fillId="40" borderId="42" xfId="0" applyNumberFormat="1" applyFont="1" applyFill="1" applyBorder="1" applyAlignment="1">
      <alignment horizontal="center" vertical="center" wrapText="1"/>
    </xf>
    <xf numFmtId="49" fontId="2" fillId="39" borderId="40" xfId="0" applyNumberFormat="1" applyFont="1" applyFill="1" applyBorder="1" applyAlignment="1">
      <alignment horizontal="left" vertical="center"/>
    </xf>
    <xf numFmtId="181" fontId="0" fillId="39" borderId="4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81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1" fontId="0" fillId="0" borderId="39" xfId="0" applyNumberFormat="1" applyFont="1" applyBorder="1" applyAlignment="1">
      <alignment horizontal="left" vertical="center" wrapText="1"/>
    </xf>
    <xf numFmtId="0" fontId="0" fillId="42" borderId="0" xfId="0" applyFont="1" applyFill="1" applyBorder="1" applyAlignment="1" applyProtection="1">
      <alignment vertical="center"/>
      <protection locked="0"/>
    </xf>
    <xf numFmtId="0" fontId="0" fillId="43" borderId="0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49" fontId="6" fillId="0" borderId="0" xfId="0" applyNumberFormat="1" applyFont="1" applyAlignment="1">
      <alignment horizontal="left"/>
    </xf>
    <xf numFmtId="3" fontId="2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42" borderId="51" xfId="0" applyFont="1" applyFill="1" applyBorder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42" borderId="45" xfId="0" applyFont="1" applyFill="1" applyBorder="1" applyAlignment="1" applyProtection="1">
      <alignment horizontal="center" vertical="center"/>
      <protection locked="0"/>
    </xf>
    <xf numFmtId="49" fontId="0" fillId="0" borderId="52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54" xfId="0" applyNumberFormat="1" applyFont="1" applyBorder="1" applyAlignment="1">
      <alignment horizontal="left" vertical="center" wrapText="1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" fillId="33" borderId="5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" fontId="6" fillId="33" borderId="56" xfId="0" applyNumberFormat="1" applyFont="1" applyFill="1" applyBorder="1" applyAlignment="1" quotePrefix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" fontId="6" fillId="33" borderId="56" xfId="0" applyNumberFormat="1" applyFont="1" applyFill="1" applyBorder="1" applyAlignment="1">
      <alignment horizontal="center" vertical="center" wrapText="1"/>
    </xf>
    <xf numFmtId="1" fontId="5" fillId="33" borderId="56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4"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3875" y="0"/>
          <a:ext cx="609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Kriterien Kommunalgebäudeausweis Vorarlberg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(Arbeitspapier Version 2.4 - 20.12.2009)         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Verwaltung Neubau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4</xdr:col>
      <xdr:colOff>1619250</xdr:colOff>
      <xdr:row>0</xdr:row>
      <xdr:rowOff>657225</xdr:rowOff>
    </xdr:to>
    <xdr:pic>
      <xdr:nvPicPr>
        <xdr:cNvPr id="1" name="Picture 3" descr="k-ah logo"/>
        <xdr:cNvPicPr preferRelativeResize="1">
          <a:picLocks noChangeAspect="1"/>
        </xdr:cNvPicPr>
      </xdr:nvPicPr>
      <xdr:blipFill>
        <a:blip r:embed="rId1"/>
        <a:srcRect b="-9091"/>
        <a:stretch>
          <a:fillRect/>
        </a:stretch>
      </xdr:blipFill>
      <xdr:spPr>
        <a:xfrm>
          <a:off x="57150" y="8572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1219200</xdr:colOff>
      <xdr:row>0</xdr:row>
      <xdr:rowOff>19050</xdr:rowOff>
    </xdr:from>
    <xdr:to>
      <xdr:col>6</xdr:col>
      <xdr:colOff>466725</xdr:colOff>
      <xdr:row>0</xdr:row>
      <xdr:rowOff>619125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866900" y="19050"/>
          <a:ext cx="4105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Haus - Kriterienkatalog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(Arbeitspapier Version 2.0 - 29.8.2005)</a:t>
          </a:r>
        </a:p>
      </xdr:txBody>
    </xdr:sp>
    <xdr:clientData/>
  </xdr:twoCellAnchor>
  <xdr:twoCellAnchor>
    <xdr:from>
      <xdr:col>4</xdr:col>
      <xdr:colOff>1447800</xdr:colOff>
      <xdr:row>4</xdr:row>
      <xdr:rowOff>114300</xdr:rowOff>
    </xdr:from>
    <xdr:to>
      <xdr:col>4</xdr:col>
      <xdr:colOff>3305175</xdr:colOff>
      <xdr:row>44</xdr:row>
      <xdr:rowOff>152400</xdr:rowOff>
    </xdr:to>
    <xdr:sp>
      <xdr:nvSpPr>
        <xdr:cNvPr id="3" name="WordArt 5"/>
        <xdr:cNvSpPr>
          <a:spLocks/>
        </xdr:cNvSpPr>
      </xdr:nvSpPr>
      <xdr:spPr>
        <a:xfrm rot="18294982">
          <a:off x="2095500" y="1485900"/>
          <a:ext cx="1857375" cy="6505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  <xdr:twoCellAnchor>
    <xdr:from>
      <xdr:col>4</xdr:col>
      <xdr:colOff>1419225</xdr:colOff>
      <xdr:row>48</xdr:row>
      <xdr:rowOff>76200</xdr:rowOff>
    </xdr:from>
    <xdr:to>
      <xdr:col>4</xdr:col>
      <xdr:colOff>3276600</xdr:colOff>
      <xdr:row>81</xdr:row>
      <xdr:rowOff>66675</xdr:rowOff>
    </xdr:to>
    <xdr:sp>
      <xdr:nvSpPr>
        <xdr:cNvPr id="4" name="WordArt 6"/>
        <xdr:cNvSpPr>
          <a:spLocks/>
        </xdr:cNvSpPr>
      </xdr:nvSpPr>
      <xdr:spPr>
        <a:xfrm rot="18294982">
          <a:off x="2066925" y="8496300"/>
          <a:ext cx="1857375" cy="7600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6350" cmpd="sng">
                <a:solidFill>
                  <a:srgbClr val="808080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Arbeitspapier 2.0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Normal="70" zoomScaleSheetLayoutView="100" zoomScalePageLayoutView="0" workbookViewId="0" topLeftCell="A1">
      <selection activeCell="D29" sqref="D29"/>
    </sheetView>
  </sheetViews>
  <sheetFormatPr defaultColWidth="4.00390625" defaultRowHeight="12.75" outlineLevelRow="2" outlineLevelCol="1"/>
  <cols>
    <col min="1" max="1" width="2.421875" style="4" customWidth="1"/>
    <col min="2" max="2" width="3.28125" style="169" customWidth="1"/>
    <col min="3" max="3" width="3.00390625" style="176" bestFit="1" customWidth="1"/>
    <col min="4" max="4" width="62.140625" style="167" bestFit="1" customWidth="1"/>
    <col min="5" max="5" width="12.7109375" style="5" customWidth="1" outlineLevel="1"/>
    <col min="6" max="6" width="11.7109375" style="74" customWidth="1" outlineLevel="1"/>
    <col min="7" max="7" width="4.00390625" style="87" customWidth="1" outlineLevel="1"/>
    <col min="8" max="16384" width="4.00390625" style="4" customWidth="1"/>
  </cols>
  <sheetData>
    <row r="1" ht="23.25">
      <c r="B1" s="210" t="s">
        <v>146</v>
      </c>
    </row>
    <row r="2" ht="12.75">
      <c r="B2" s="284" t="s">
        <v>147</v>
      </c>
    </row>
    <row r="3" spans="2:4" ht="23.25">
      <c r="B3" s="223"/>
      <c r="C3" s="223"/>
      <c r="D3" s="223"/>
    </row>
    <row r="4" spans="2:7" ht="27.75">
      <c r="B4" s="217" t="s">
        <v>141</v>
      </c>
      <c r="D4" s="168"/>
      <c r="E4" s="168"/>
      <c r="F4" s="168"/>
      <c r="G4" s="206"/>
    </row>
    <row r="5" spans="2:7" ht="27.75">
      <c r="B5" s="171"/>
      <c r="D5" s="168"/>
      <c r="E5" s="168"/>
      <c r="F5" s="168"/>
      <c r="G5" s="206"/>
    </row>
    <row r="6" spans="2:7" ht="28.5" thickBot="1">
      <c r="B6" s="171"/>
      <c r="D6" s="168"/>
      <c r="E6" s="168"/>
      <c r="F6" s="168"/>
      <c r="G6" s="206"/>
    </row>
    <row r="7" spans="2:7" ht="12.75" customHeight="1">
      <c r="B7" s="233" t="s">
        <v>137</v>
      </c>
      <c r="C7" s="234"/>
      <c r="D7" s="221" t="s">
        <v>138</v>
      </c>
      <c r="E7" s="221" t="s">
        <v>139</v>
      </c>
      <c r="F7" s="242" t="s">
        <v>140</v>
      </c>
      <c r="G7" s="88"/>
    </row>
    <row r="8" spans="2:7" ht="12.75">
      <c r="B8" s="235"/>
      <c r="C8" s="222"/>
      <c r="D8" s="222"/>
      <c r="E8" s="222"/>
      <c r="F8" s="243"/>
      <c r="G8" s="207"/>
    </row>
    <row r="9" spans="2:7" s="6" customFormat="1" ht="12.75">
      <c r="B9" s="235"/>
      <c r="C9" s="222"/>
      <c r="D9" s="222"/>
      <c r="E9" s="222"/>
      <c r="F9" s="243"/>
      <c r="G9" s="207"/>
    </row>
    <row r="10" spans="2:7" s="7" customFormat="1" ht="15">
      <c r="B10" s="196" t="s">
        <v>111</v>
      </c>
      <c r="C10" s="181"/>
      <c r="D10" s="182" t="s">
        <v>115</v>
      </c>
      <c r="E10" s="183"/>
      <c r="F10" s="197">
        <v>25</v>
      </c>
      <c r="G10" s="208"/>
    </row>
    <row r="11" spans="2:7" s="173" customFormat="1" ht="12.75" outlineLevel="1">
      <c r="B11" s="170" t="str">
        <f>B$10</f>
        <v>A</v>
      </c>
      <c r="C11" s="177">
        <v>1</v>
      </c>
      <c r="D11" s="163" t="s">
        <v>142</v>
      </c>
      <c r="E11" s="163"/>
      <c r="F11" s="179">
        <v>0</v>
      </c>
      <c r="G11" s="213"/>
    </row>
    <row r="12" spans="2:7" s="173" customFormat="1" ht="12.75" outlineLevel="1">
      <c r="B12" s="170" t="s">
        <v>111</v>
      </c>
      <c r="C12" s="178">
        <v>2</v>
      </c>
      <c r="D12" s="163" t="s">
        <v>116</v>
      </c>
      <c r="E12" s="163"/>
      <c r="F12" s="179">
        <v>0</v>
      </c>
      <c r="G12" s="213"/>
    </row>
    <row r="13" spans="2:7" s="173" customFormat="1" ht="12.75" outlineLevel="1">
      <c r="B13" s="170" t="s">
        <v>111</v>
      </c>
      <c r="C13" s="178">
        <v>3</v>
      </c>
      <c r="D13" s="163" t="s">
        <v>144</v>
      </c>
      <c r="E13" s="163"/>
      <c r="F13" s="179">
        <v>25</v>
      </c>
      <c r="G13" s="213"/>
    </row>
    <row r="14" spans="2:7" s="173" customFormat="1" ht="12.75">
      <c r="B14" s="239"/>
      <c r="C14" s="240"/>
      <c r="D14" s="240"/>
      <c r="E14" s="240"/>
      <c r="F14" s="241"/>
      <c r="G14" s="86"/>
    </row>
    <row r="15" spans="2:7" s="7" customFormat="1" ht="15">
      <c r="B15" s="198" t="s">
        <v>32</v>
      </c>
      <c r="C15" s="184"/>
      <c r="D15" s="185" t="s">
        <v>117</v>
      </c>
      <c r="E15" s="186"/>
      <c r="F15" s="199">
        <v>240</v>
      </c>
      <c r="G15" s="208"/>
    </row>
    <row r="16" spans="2:7" s="173" customFormat="1" ht="25.5" outlineLevel="1">
      <c r="B16" s="172" t="s">
        <v>32</v>
      </c>
      <c r="C16" s="178">
        <v>1</v>
      </c>
      <c r="D16" s="162" t="s">
        <v>118</v>
      </c>
      <c r="E16" s="164"/>
      <c r="F16" s="179">
        <v>25</v>
      </c>
      <c r="G16" s="214"/>
    </row>
    <row r="17" spans="2:7" s="173" customFormat="1" ht="12.75" outlineLevel="1">
      <c r="B17" s="172" t="s">
        <v>32</v>
      </c>
      <c r="C17" s="177">
        <v>2</v>
      </c>
      <c r="D17" s="216" t="s">
        <v>119</v>
      </c>
      <c r="E17" s="164" t="s">
        <v>9</v>
      </c>
      <c r="F17" s="179">
        <v>20</v>
      </c>
      <c r="G17" s="213"/>
    </row>
    <row r="18" spans="2:7" s="173" customFormat="1" ht="12.75" outlineLevel="1">
      <c r="B18" s="172" t="s">
        <v>32</v>
      </c>
      <c r="C18" s="177">
        <v>3</v>
      </c>
      <c r="D18" s="163" t="s">
        <v>120</v>
      </c>
      <c r="E18" s="164" t="s">
        <v>9</v>
      </c>
      <c r="F18" s="179">
        <v>40</v>
      </c>
      <c r="G18" s="213"/>
    </row>
    <row r="19" spans="2:7" s="173" customFormat="1" ht="25.5" outlineLevel="1">
      <c r="B19" s="172" t="s">
        <v>32</v>
      </c>
      <c r="C19" s="177">
        <v>4</v>
      </c>
      <c r="D19" s="163" t="s">
        <v>121</v>
      </c>
      <c r="E19" s="163"/>
      <c r="F19" s="179">
        <v>60</v>
      </c>
      <c r="G19" s="214"/>
    </row>
    <row r="20" spans="2:7" s="173" customFormat="1" ht="25.5" outlineLevel="1">
      <c r="B20" s="172" t="s">
        <v>32</v>
      </c>
      <c r="C20" s="177">
        <v>5</v>
      </c>
      <c r="D20" s="215" t="s">
        <v>122</v>
      </c>
      <c r="E20" s="163"/>
      <c r="F20" s="179">
        <v>60</v>
      </c>
      <c r="G20" s="213"/>
    </row>
    <row r="21" spans="2:7" s="173" customFormat="1" ht="12.75" outlineLevel="1">
      <c r="B21" s="172" t="s">
        <v>32</v>
      </c>
      <c r="C21" s="177">
        <v>6</v>
      </c>
      <c r="D21" s="162" t="s">
        <v>123</v>
      </c>
      <c r="E21" s="163"/>
      <c r="F21" s="179">
        <v>25</v>
      </c>
      <c r="G21" s="213"/>
    </row>
    <row r="22" spans="2:7" s="173" customFormat="1" ht="12.75" outlineLevel="1">
      <c r="B22" s="172" t="s">
        <v>32</v>
      </c>
      <c r="C22" s="177">
        <v>7</v>
      </c>
      <c r="D22" s="162" t="s">
        <v>124</v>
      </c>
      <c r="E22" s="163"/>
      <c r="F22" s="179">
        <v>40</v>
      </c>
      <c r="G22" s="213"/>
    </row>
    <row r="23" spans="2:7" s="173" customFormat="1" ht="12.75">
      <c r="B23" s="239"/>
      <c r="C23" s="240"/>
      <c r="D23" s="240"/>
      <c r="E23" s="240"/>
      <c r="F23" s="241"/>
      <c r="G23" s="86"/>
    </row>
    <row r="24" spans="2:7" s="173" customFormat="1" ht="15">
      <c r="B24" s="200" t="s">
        <v>112</v>
      </c>
      <c r="C24" s="187"/>
      <c r="D24" s="188" t="s">
        <v>125</v>
      </c>
      <c r="E24" s="189"/>
      <c r="F24" s="201">
        <v>500</v>
      </c>
      <c r="G24" s="208"/>
    </row>
    <row r="25" spans="2:7" s="173" customFormat="1" ht="12.75" outlineLevel="1">
      <c r="B25" s="172" t="str">
        <f>B$24</f>
        <v>C</v>
      </c>
      <c r="C25" s="177">
        <v>1</v>
      </c>
      <c r="D25" s="162" t="s">
        <v>126</v>
      </c>
      <c r="E25" s="164" t="s">
        <v>9</v>
      </c>
      <c r="F25" s="179">
        <v>125</v>
      </c>
      <c r="G25" s="213"/>
    </row>
    <row r="26" spans="2:7" s="173" customFormat="1" ht="12.75" outlineLevel="1">
      <c r="B26" s="172" t="str">
        <f>B$24</f>
        <v>C</v>
      </c>
      <c r="C26" s="177">
        <v>2</v>
      </c>
      <c r="D26" s="162" t="s">
        <v>127</v>
      </c>
      <c r="E26" s="164" t="s">
        <v>9</v>
      </c>
      <c r="F26" s="179">
        <v>100</v>
      </c>
      <c r="G26" s="213"/>
    </row>
    <row r="27" spans="2:7" s="173" customFormat="1" ht="12.75" outlineLevel="1">
      <c r="B27" s="172" t="str">
        <f>B$24</f>
        <v>C</v>
      </c>
      <c r="C27" s="177">
        <v>3</v>
      </c>
      <c r="D27" s="162" t="s">
        <v>128</v>
      </c>
      <c r="E27" s="164" t="s">
        <v>9</v>
      </c>
      <c r="F27" s="179">
        <v>175</v>
      </c>
      <c r="G27" s="213"/>
    </row>
    <row r="28" spans="2:7" s="173" customFormat="1" ht="12.75" outlineLevel="1">
      <c r="B28" s="172" t="s">
        <v>112</v>
      </c>
      <c r="C28" s="177">
        <v>4</v>
      </c>
      <c r="D28" s="162" t="s">
        <v>148</v>
      </c>
      <c r="E28" s="164"/>
      <c r="F28" s="179">
        <v>75</v>
      </c>
      <c r="G28" s="213"/>
    </row>
    <row r="29" spans="2:7" s="173" customFormat="1" ht="12.75" outlineLevel="1">
      <c r="B29" s="177" t="s">
        <v>112</v>
      </c>
      <c r="C29" s="177">
        <v>5</v>
      </c>
      <c r="D29" s="220" t="s">
        <v>129</v>
      </c>
      <c r="E29" s="164"/>
      <c r="F29" s="219">
        <v>40</v>
      </c>
      <c r="G29" s="213"/>
    </row>
    <row r="30" spans="2:7" s="173" customFormat="1" ht="12.75" outlineLevel="1">
      <c r="B30" s="177" t="s">
        <v>112</v>
      </c>
      <c r="C30" s="177">
        <v>6</v>
      </c>
      <c r="D30" s="220" t="s">
        <v>145</v>
      </c>
      <c r="E30" s="164"/>
      <c r="F30" s="219">
        <v>10</v>
      </c>
      <c r="G30" s="213"/>
    </row>
    <row r="31" spans="2:7" s="173" customFormat="1" ht="12.75" outlineLevel="1">
      <c r="B31" s="177" t="s">
        <v>112</v>
      </c>
      <c r="C31" s="177">
        <v>7</v>
      </c>
      <c r="D31" s="220" t="s">
        <v>130</v>
      </c>
      <c r="E31" s="164"/>
      <c r="F31" s="219">
        <v>20</v>
      </c>
      <c r="G31" s="213"/>
    </row>
    <row r="32" spans="1:7" s="173" customFormat="1" ht="12.75">
      <c r="A32" s="212"/>
      <c r="B32" s="227"/>
      <c r="C32" s="228"/>
      <c r="D32" s="228"/>
      <c r="E32" s="228"/>
      <c r="F32" s="229"/>
      <c r="G32" s="86"/>
    </row>
    <row r="33" spans="2:7" s="7" customFormat="1" ht="15">
      <c r="B33" s="202" t="s">
        <v>113</v>
      </c>
      <c r="C33" s="190"/>
      <c r="D33" s="191" t="s">
        <v>131</v>
      </c>
      <c r="E33" s="192"/>
      <c r="F33" s="203">
        <v>250</v>
      </c>
      <c r="G33" s="208"/>
    </row>
    <row r="34" spans="2:7" s="173" customFormat="1" ht="12.75" outlineLevel="2">
      <c r="B34" s="172" t="s">
        <v>113</v>
      </c>
      <c r="C34" s="177">
        <v>1</v>
      </c>
      <c r="D34" s="162" t="s">
        <v>132</v>
      </c>
      <c r="E34" s="164"/>
      <c r="F34" s="179">
        <v>150</v>
      </c>
      <c r="G34" s="214"/>
    </row>
    <row r="35" spans="2:7" s="173" customFormat="1" ht="12.75" customHeight="1" outlineLevel="2">
      <c r="B35" s="172" t="s">
        <v>113</v>
      </c>
      <c r="C35" s="177">
        <v>2</v>
      </c>
      <c r="D35" s="162" t="s">
        <v>143</v>
      </c>
      <c r="E35" s="164"/>
      <c r="F35" s="179">
        <v>50</v>
      </c>
      <c r="G35" s="214"/>
    </row>
    <row r="36" spans="2:7" s="173" customFormat="1" ht="12.75" outlineLevel="2">
      <c r="B36" s="172" t="s">
        <v>113</v>
      </c>
      <c r="C36" s="177">
        <v>3</v>
      </c>
      <c r="D36" s="175" t="s">
        <v>133</v>
      </c>
      <c r="E36" s="164"/>
      <c r="F36" s="179">
        <v>50</v>
      </c>
      <c r="G36" s="214"/>
    </row>
    <row r="37" spans="2:7" s="173" customFormat="1" ht="12.75">
      <c r="B37" s="236" t="s">
        <v>76</v>
      </c>
      <c r="C37" s="237"/>
      <c r="D37" s="237"/>
      <c r="E37" s="237"/>
      <c r="F37" s="238"/>
      <c r="G37" s="86"/>
    </row>
    <row r="38" spans="2:7" s="7" customFormat="1" ht="15">
      <c r="B38" s="204" t="s">
        <v>23</v>
      </c>
      <c r="C38" s="193"/>
      <c r="D38" s="194" t="s">
        <v>134</v>
      </c>
      <c r="E38" s="195"/>
      <c r="F38" s="205">
        <v>200</v>
      </c>
      <c r="G38" s="208"/>
    </row>
    <row r="39" spans="2:7" s="173" customFormat="1" ht="29.25" outlineLevel="1" thickBot="1">
      <c r="B39" s="174" t="str">
        <f>B$38</f>
        <v>E</v>
      </c>
      <c r="C39" s="211">
        <v>1</v>
      </c>
      <c r="D39" s="165" t="s">
        <v>135</v>
      </c>
      <c r="E39" s="166"/>
      <c r="F39" s="180">
        <v>200</v>
      </c>
      <c r="G39" s="214"/>
    </row>
    <row r="40" spans="2:7" s="173" customFormat="1" ht="13.5" outlineLevel="1" thickBot="1">
      <c r="B40" s="230"/>
      <c r="C40" s="231"/>
      <c r="D40" s="231"/>
      <c r="E40" s="231"/>
      <c r="F40" s="232"/>
      <c r="G40" s="86"/>
    </row>
    <row r="41" spans="2:7" s="173" customFormat="1" ht="15.75" thickBot="1">
      <c r="B41" s="224" t="s">
        <v>136</v>
      </c>
      <c r="C41" s="225"/>
      <c r="D41" s="225"/>
      <c r="E41" s="226"/>
      <c r="F41" s="218" t="s">
        <v>114</v>
      </c>
      <c r="G41" s="209"/>
    </row>
  </sheetData>
  <sheetProtection/>
  <mergeCells count="11">
    <mergeCell ref="E7:E9"/>
    <mergeCell ref="D7:D9"/>
    <mergeCell ref="B3:D3"/>
    <mergeCell ref="B41:E41"/>
    <mergeCell ref="B32:F32"/>
    <mergeCell ref="B40:F40"/>
    <mergeCell ref="B7:C9"/>
    <mergeCell ref="B37:F37"/>
    <mergeCell ref="B23:F23"/>
    <mergeCell ref="B14:F14"/>
    <mergeCell ref="F7:F9"/>
  </mergeCells>
  <conditionalFormatting sqref="A39:B40 G39:IV40 D34:D35 A29:A31 A14:B14 B19 G14:IV14 C16:C19 C27:C31 A16:B18 B20:C22 E19:G22 A25:C28 E16:IV18 E25:IV31 D22 A34:C36 E34:IV36 C39:F39 B11:G13">
    <cfRule type="expression" priority="8" dxfId="0" stopIfTrue="1">
      <formula>#REF!="n"</formula>
    </cfRule>
  </conditionalFormatting>
  <conditionalFormatting sqref="D36">
    <cfRule type="expression" priority="10" dxfId="0" stopIfTrue="1">
      <formula>#REF!="n"</formula>
    </cfRule>
  </conditionalFormatting>
  <conditionalFormatting sqref="B29:B31">
    <cfRule type="expression" priority="5" dxfId="0" stopIfTrue="1">
      <formula>#REF!="n"</formula>
    </cfRule>
  </conditionalFormatting>
  <conditionalFormatting sqref="C29:C31">
    <cfRule type="expression" priority="6" dxfId="0" stopIfTrue="1">
      <formula>$L29="n"</formula>
    </cfRule>
  </conditionalFormatting>
  <conditionalFormatting sqref="D21 D18">
    <cfRule type="expression" priority="3" dxfId="0" stopIfTrue="1">
      <formula>#REF!="n"</formula>
    </cfRule>
  </conditionalFormatting>
  <conditionalFormatting sqref="D19:D20 D16:D17">
    <cfRule type="expression" priority="4" dxfId="0" stopIfTrue="1">
      <formula>$L16="n"</formula>
    </cfRule>
  </conditionalFormatting>
  <conditionalFormatting sqref="D25:D29 D31">
    <cfRule type="expression" priority="2" dxfId="0" stopIfTrue="1">
      <formula>$L25="n"</formula>
    </cfRule>
  </conditionalFormatting>
  <conditionalFormatting sqref="D30">
    <cfRule type="expression" priority="1" dxfId="0" stopIfTrue="1">
      <formula>$L30="n"</formula>
    </cfRule>
  </conditionalFormatting>
  <printOptions horizontalCentered="1" verticalCentered="1"/>
  <pageMargins left="0.4724409448818898" right="0.35433070866141736" top="0.18" bottom="0.2755905511811024" header="0.18" footer="0.2755905511811024"/>
  <pageSetup fitToHeight="1" fitToWidth="1" horizontalDpi="600" verticalDpi="600" orientation="landscape" paperSize="9" scale="73" r:id="rId2"/>
  <rowBreaks count="3" manualBreakCount="3">
    <brk id="22" max="255" man="1"/>
    <brk id="32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906"/>
  <sheetViews>
    <sheetView showGridLines="0" zoomScale="120" zoomScaleNormal="120"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39" sqref="J39"/>
    </sheetView>
  </sheetViews>
  <sheetFormatPr defaultColWidth="11.421875" defaultRowHeight="12.75" outlineLevelRow="2" outlineLevelCol="1"/>
  <cols>
    <col min="1" max="1" width="0.85546875" style="4" customWidth="1"/>
    <col min="2" max="2" width="3.00390625" style="5" bestFit="1" customWidth="1"/>
    <col min="3" max="3" width="2.7109375" style="9" bestFit="1" customWidth="1"/>
    <col min="4" max="4" width="3.140625" style="11" bestFit="1" customWidth="1"/>
    <col min="5" max="5" width="62.28125" style="4" customWidth="1"/>
    <col min="6" max="6" width="10.57421875" style="5" bestFit="1" customWidth="1"/>
    <col min="7" max="7" width="7.28125" style="5" bestFit="1" customWidth="1"/>
    <col min="8" max="8" width="7.140625" style="74" customWidth="1" outlineLevel="1"/>
    <col min="9" max="9" width="2.7109375" style="87" customWidth="1"/>
    <col min="10" max="10" width="7.00390625" style="94" customWidth="1" outlineLevel="1"/>
    <col min="11" max="11" width="6.8515625" style="5" customWidth="1" outlineLevel="1"/>
    <col min="12" max="12" width="10.57421875" style="5" customWidth="1" outlineLevel="1"/>
    <col min="13" max="13" width="8.28125" style="87" customWidth="1" outlineLevel="1"/>
    <col min="14" max="14" width="2.28125" style="87" customWidth="1"/>
    <col min="15" max="16" width="8.8515625" style="87" hidden="1" customWidth="1" outlineLevel="1"/>
    <col min="17" max="17" width="2.28125" style="87" customWidth="1" collapsed="1"/>
    <col min="18" max="18" width="5.57421875" style="87" hidden="1" customWidth="1" outlineLevel="1"/>
    <col min="19" max="19" width="8.140625" style="87" hidden="1" customWidth="1" outlineLevel="1"/>
    <col min="20" max="20" width="2.28125" style="87" customWidth="1" collapsed="1"/>
    <col min="21" max="21" width="7.57421875" style="87" hidden="1" customWidth="1" outlineLevel="1"/>
    <col min="22" max="22" width="12.00390625" style="87" hidden="1" customWidth="1" outlineLevel="1"/>
    <col min="23" max="23" width="2.28125" style="87" customWidth="1" collapsed="1"/>
    <col min="24" max="24" width="7.57421875" style="87" hidden="1" customWidth="1" outlineLevel="1"/>
    <col min="25" max="25" width="12.00390625" style="87" hidden="1" customWidth="1" outlineLevel="1"/>
    <col min="26" max="26" width="2.28125" style="87" customWidth="1" collapsed="1"/>
    <col min="27" max="27" width="7.57421875" style="87" hidden="1" customWidth="1" outlineLevel="1"/>
    <col min="28" max="28" width="12.00390625" style="87" hidden="1" customWidth="1" outlineLevel="1"/>
    <col min="29" max="29" width="2.28125" style="87" customWidth="1" collapsed="1"/>
    <col min="30" max="30" width="7.57421875" style="87" hidden="1" customWidth="1" outlineLevel="1"/>
    <col min="31" max="31" width="12.00390625" style="87" hidden="1" customWidth="1" outlineLevel="1"/>
    <col min="32" max="32" width="3.00390625" style="87" customWidth="1" collapsed="1"/>
    <col min="33" max="33" width="3.00390625" style="87" customWidth="1"/>
    <col min="34" max="34" width="2.28125" style="87" customWidth="1"/>
    <col min="35" max="35" width="7.140625" style="87" customWidth="1"/>
    <col min="36" max="36" width="2.421875" style="4" customWidth="1"/>
    <col min="37" max="37" width="11.421875" style="0" customWidth="1"/>
    <col min="38" max="16384" width="11.421875" style="4" customWidth="1"/>
  </cols>
  <sheetData>
    <row r="1" spans="4:37" ht="51.75" customHeight="1">
      <c r="D1" s="76"/>
      <c r="E1" s="280"/>
      <c r="F1" s="281"/>
      <c r="G1" s="281"/>
      <c r="H1" s="127"/>
      <c r="I1" s="93"/>
      <c r="J1" s="126"/>
      <c r="K1" s="126"/>
      <c r="L1" s="128"/>
      <c r="M1" s="114"/>
      <c r="N1" s="93"/>
      <c r="O1" s="114"/>
      <c r="P1" s="114"/>
      <c r="Q1" s="93"/>
      <c r="R1" s="114"/>
      <c r="S1" s="114"/>
      <c r="T1" s="93"/>
      <c r="U1" s="114"/>
      <c r="V1" s="114"/>
      <c r="W1" s="93"/>
      <c r="X1" s="114"/>
      <c r="Y1" s="114"/>
      <c r="Z1" s="93"/>
      <c r="AA1" s="114"/>
      <c r="AB1" s="114"/>
      <c r="AC1" s="93"/>
      <c r="AD1" s="114"/>
      <c r="AE1" s="114"/>
      <c r="AF1" s="114"/>
      <c r="AG1" s="114"/>
      <c r="AH1" s="93"/>
      <c r="AI1" s="93"/>
      <c r="AK1" s="4"/>
    </row>
    <row r="2" spans="10:11" ht="5.25" customHeight="1">
      <c r="J2" s="4"/>
      <c r="K2" s="4"/>
    </row>
    <row r="3" spans="4:37" ht="16.5" hidden="1" thickBot="1">
      <c r="D3" s="76"/>
      <c r="E3" s="77"/>
      <c r="F3" s="75" t="s">
        <v>47</v>
      </c>
      <c r="G3" s="103">
        <f>G62+G47++G18+G6</f>
        <v>1000</v>
      </c>
      <c r="H3" s="129">
        <f>H6+H18+H47+H62</f>
        <v>1180</v>
      </c>
      <c r="I3" s="93"/>
      <c r="J3" s="275" t="s">
        <v>48</v>
      </c>
      <c r="K3" s="275"/>
      <c r="L3" s="155">
        <f>COUNTA(L27:L83,L6:L22)+1</f>
        <v>57</v>
      </c>
      <c r="M3" s="156">
        <f>M6+M18+M47+M62</f>
        <v>290</v>
      </c>
      <c r="N3" s="93"/>
      <c r="O3" s="246">
        <f>O6+O18+O47+O62</f>
        <v>790</v>
      </c>
      <c r="P3" s="247"/>
      <c r="Q3" s="93"/>
      <c r="R3" s="246">
        <f>R6+R18+R47+R62</f>
        <v>795</v>
      </c>
      <c r="S3" s="247"/>
      <c r="T3" s="93"/>
      <c r="U3" s="246">
        <f>U6+U18+U47+U62</f>
        <v>920</v>
      </c>
      <c r="V3" s="247"/>
      <c r="W3" s="93"/>
      <c r="X3" s="246">
        <f>X6+X18+X47+X62</f>
        <v>785</v>
      </c>
      <c r="Y3" s="247"/>
      <c r="Z3" s="93"/>
      <c r="AA3" s="246">
        <f>AA6+AA18+AA47+AA62</f>
        <v>815</v>
      </c>
      <c r="AB3" s="247"/>
      <c r="AC3" s="93"/>
      <c r="AD3" s="246">
        <f>AD6+AD18+AD47+AD62</f>
        <v>735</v>
      </c>
      <c r="AE3" s="247"/>
      <c r="AF3" s="114"/>
      <c r="AG3" s="114"/>
      <c r="AH3" s="93"/>
      <c r="AI3" s="93"/>
      <c r="AK3" s="4"/>
    </row>
    <row r="4" spans="2:35" ht="51" customHeight="1">
      <c r="B4" s="266" t="s">
        <v>20</v>
      </c>
      <c r="C4" s="267"/>
      <c r="D4" s="268"/>
      <c r="E4" s="272" t="s">
        <v>21</v>
      </c>
      <c r="F4" s="272" t="s">
        <v>107</v>
      </c>
      <c r="G4" s="73" t="s">
        <v>54</v>
      </c>
      <c r="H4" s="73" t="s">
        <v>53</v>
      </c>
      <c r="I4" s="88"/>
      <c r="J4" s="276" t="s">
        <v>42</v>
      </c>
      <c r="K4" s="277"/>
      <c r="L4" s="153" t="s">
        <v>49</v>
      </c>
      <c r="M4" s="154" t="s">
        <v>9</v>
      </c>
      <c r="N4" s="88"/>
      <c r="O4" s="248" t="s">
        <v>80</v>
      </c>
      <c r="P4" s="249"/>
      <c r="Q4" s="88"/>
      <c r="R4" s="248" t="s">
        <v>69</v>
      </c>
      <c r="S4" s="249"/>
      <c r="T4" s="88"/>
      <c r="U4" s="248" t="s">
        <v>70</v>
      </c>
      <c r="V4" s="249"/>
      <c r="W4" s="88"/>
      <c r="X4" s="248" t="s">
        <v>84</v>
      </c>
      <c r="Y4" s="249"/>
      <c r="Z4" s="88"/>
      <c r="AA4" s="248" t="s">
        <v>73</v>
      </c>
      <c r="AB4" s="249"/>
      <c r="AC4" s="88"/>
      <c r="AD4" s="248" t="s">
        <v>75</v>
      </c>
      <c r="AE4" s="249"/>
      <c r="AF4" s="113"/>
      <c r="AG4" s="113"/>
      <c r="AH4" s="88"/>
      <c r="AI4" s="88"/>
    </row>
    <row r="5" spans="2:35" s="6" customFormat="1" ht="13.5" thickBot="1">
      <c r="B5" s="269"/>
      <c r="C5" s="270"/>
      <c r="D5" s="271"/>
      <c r="E5" s="273"/>
      <c r="F5" s="273"/>
      <c r="G5" s="274" t="s">
        <v>22</v>
      </c>
      <c r="H5" s="274"/>
      <c r="I5" s="88"/>
      <c r="J5" s="68" t="s">
        <v>40</v>
      </c>
      <c r="K5" s="68" t="s">
        <v>41</v>
      </c>
      <c r="L5" s="73" t="s">
        <v>72</v>
      </c>
      <c r="M5" s="107" t="s">
        <v>22</v>
      </c>
      <c r="N5" s="88"/>
      <c r="O5" s="107" t="s">
        <v>72</v>
      </c>
      <c r="P5" s="107" t="s">
        <v>22</v>
      </c>
      <c r="Q5" s="88"/>
      <c r="R5" s="107" t="s">
        <v>72</v>
      </c>
      <c r="S5" s="107" t="s">
        <v>22</v>
      </c>
      <c r="T5" s="88"/>
      <c r="U5" s="107" t="s">
        <v>72</v>
      </c>
      <c r="V5" s="107" t="s">
        <v>22</v>
      </c>
      <c r="W5" s="88"/>
      <c r="X5" s="107" t="s">
        <v>72</v>
      </c>
      <c r="Y5" s="107" t="s">
        <v>22</v>
      </c>
      <c r="Z5" s="88"/>
      <c r="AA5" s="107" t="s">
        <v>72</v>
      </c>
      <c r="AB5" s="107" t="s">
        <v>22</v>
      </c>
      <c r="AC5" s="88"/>
      <c r="AD5" s="107" t="s">
        <v>72</v>
      </c>
      <c r="AE5" s="107" t="s">
        <v>22</v>
      </c>
      <c r="AF5" s="88"/>
      <c r="AG5" s="88"/>
      <c r="AH5" s="88"/>
      <c r="AI5" s="88"/>
    </row>
    <row r="6" spans="2:35" s="7" customFormat="1" ht="15.75">
      <c r="B6" s="43" t="s">
        <v>6</v>
      </c>
      <c r="C6" s="44"/>
      <c r="D6" s="45"/>
      <c r="E6" s="46" t="s">
        <v>62</v>
      </c>
      <c r="F6" s="99">
        <v>100</v>
      </c>
      <c r="G6" s="132">
        <f>IF(H6&gt;F6,F6,H6)</f>
        <v>100</v>
      </c>
      <c r="H6" s="130">
        <f>G7+G13</f>
        <v>110</v>
      </c>
      <c r="I6" s="85"/>
      <c r="J6" s="69"/>
      <c r="K6" s="69"/>
      <c r="L6" s="117"/>
      <c r="M6" s="109">
        <f>M7+M13</f>
        <v>0</v>
      </c>
      <c r="N6" s="85"/>
      <c r="O6" s="250">
        <f>IF(O7+O13&gt;$F6,$F6,O7+O13)</f>
        <v>95</v>
      </c>
      <c r="P6" s="251"/>
      <c r="Q6" s="85"/>
      <c r="R6" s="250">
        <f>IF(R7+R13&gt;$F6,$F6,R7+R13)</f>
        <v>80</v>
      </c>
      <c r="S6" s="251"/>
      <c r="T6" s="85"/>
      <c r="U6" s="250">
        <f>IF(U7+U13&gt;$F6,$F6,U7+U13)</f>
        <v>80</v>
      </c>
      <c r="V6" s="251"/>
      <c r="W6" s="85"/>
      <c r="X6" s="250">
        <f>IF(X7+X13&gt;$F6,$F6,X7+X13)</f>
        <v>100</v>
      </c>
      <c r="Y6" s="251"/>
      <c r="Z6" s="85"/>
      <c r="AA6" s="250">
        <f>IF(AA7+AA13&gt;$F6,$F6,AA7+AA13)</f>
        <v>100</v>
      </c>
      <c r="AB6" s="251"/>
      <c r="AC6" s="85"/>
      <c r="AD6" s="250">
        <f>IF(AD7+AD13&gt;$F6,$F6,AD7+AD13)</f>
        <v>50</v>
      </c>
      <c r="AE6" s="251"/>
      <c r="AF6" s="115"/>
      <c r="AG6" s="115"/>
      <c r="AH6" s="85"/>
      <c r="AI6" s="85"/>
    </row>
    <row r="7" spans="2:35" ht="12.75" outlineLevel="1">
      <c r="B7" s="40" t="str">
        <f>B$6</f>
        <v>P</v>
      </c>
      <c r="C7" s="41">
        <v>1</v>
      </c>
      <c r="D7" s="42"/>
      <c r="E7" s="160" t="s">
        <v>61</v>
      </c>
      <c r="F7" s="100">
        <v>75</v>
      </c>
      <c r="G7" s="133">
        <f>IF(H7&gt;F7,F7,H7)</f>
        <v>75</v>
      </c>
      <c r="H7" s="131">
        <f>SUMIF(L8:L12,"j",G8:G12)</f>
        <v>75</v>
      </c>
      <c r="I7" s="86"/>
      <c r="J7" s="69"/>
      <c r="K7" s="69"/>
      <c r="L7" s="117"/>
      <c r="M7" s="105">
        <f>SUM(M8:M12)</f>
        <v>0</v>
      </c>
      <c r="N7" s="86"/>
      <c r="O7" s="244">
        <f>IF(SUM(P8:P12)&gt;$F7,$F7,SUM(P8:P12))</f>
        <v>60</v>
      </c>
      <c r="P7" s="245"/>
      <c r="Q7" s="86"/>
      <c r="R7" s="244">
        <f>IF(SUM(S8:S12)&gt;$F7,$F7,SUM(S8:S12))</f>
        <v>55</v>
      </c>
      <c r="S7" s="245"/>
      <c r="T7" s="86"/>
      <c r="U7" s="244">
        <f>IF(SUM(V8:V12)&gt;$F7,$F7,SUM(V8:V12))</f>
        <v>55</v>
      </c>
      <c r="V7" s="245"/>
      <c r="W7" s="86"/>
      <c r="X7" s="244">
        <f>IF(SUM(Y8:Y12)&gt;$F7,$F7,SUM(Y8:Y12))</f>
        <v>75</v>
      </c>
      <c r="Y7" s="245"/>
      <c r="Z7" s="86"/>
      <c r="AA7" s="244">
        <f>IF(SUM(AB8:AB12)&gt;$F7,$F7,SUM(AB8:AB12))</f>
        <v>75</v>
      </c>
      <c r="AB7" s="245"/>
      <c r="AC7" s="86"/>
      <c r="AD7" s="244">
        <f>IF(SUM(AE8:AE12)&gt;$F7,$F7,SUM(AE8:AE12))</f>
        <v>35</v>
      </c>
      <c r="AE7" s="245"/>
      <c r="AF7" s="91"/>
      <c r="AG7" s="91"/>
      <c r="AH7" s="86"/>
      <c r="AI7" s="86"/>
    </row>
    <row r="8" spans="2:35" ht="12.75" hidden="1" outlineLevel="2">
      <c r="B8" s="20" t="str">
        <f>B$6</f>
        <v>P</v>
      </c>
      <c r="C8" s="21">
        <f>C$7</f>
        <v>1</v>
      </c>
      <c r="D8" s="23">
        <v>1</v>
      </c>
      <c r="E8" s="13" t="s">
        <v>60</v>
      </c>
      <c r="F8" s="96"/>
      <c r="G8" s="259">
        <v>20</v>
      </c>
      <c r="H8" s="260"/>
      <c r="I8" s="97"/>
      <c r="J8" s="69">
        <v>3</v>
      </c>
      <c r="K8" s="69">
        <v>2</v>
      </c>
      <c r="L8" s="104" t="s">
        <v>68</v>
      </c>
      <c r="M8" s="108">
        <f>IF(AND($F8=M$4,$L8="j"),$G8,0)</f>
        <v>0</v>
      </c>
      <c r="N8" s="86"/>
      <c r="O8" s="112" t="s">
        <v>68</v>
      </c>
      <c r="P8" s="108">
        <f>IF(AND(O8="j",$L8="j"),$G8,"")</f>
        <v>20</v>
      </c>
      <c r="Q8" s="86"/>
      <c r="R8" s="112" t="s">
        <v>71</v>
      </c>
      <c r="S8" s="108">
        <f>IF(AND(R8="j",$L8="j"),$G8,"")</f>
      </c>
      <c r="T8" s="86"/>
      <c r="U8" s="112" t="s">
        <v>71</v>
      </c>
      <c r="V8" s="108">
        <f>IF(AND(U8="j",$L8="j"),$G8,"")</f>
      </c>
      <c r="W8" s="86"/>
      <c r="X8" s="112" t="s">
        <v>68</v>
      </c>
      <c r="Y8" s="108">
        <f>IF(AND(X8="j",$L8="j"),$G8,"")</f>
        <v>20</v>
      </c>
      <c r="Z8" s="86"/>
      <c r="AA8" s="112" t="s">
        <v>68</v>
      </c>
      <c r="AB8" s="108">
        <f>IF(AND(AA8="j",$L8="j"),$G8,"")</f>
        <v>20</v>
      </c>
      <c r="AC8" s="86"/>
      <c r="AD8" s="112" t="s">
        <v>71</v>
      </c>
      <c r="AE8" s="108">
        <f>IF(AND(AD8="j",$L8="j"),$G8,"")</f>
      </c>
      <c r="AF8" s="86"/>
      <c r="AG8" s="86"/>
      <c r="AH8" s="86"/>
      <c r="AI8" s="86"/>
    </row>
    <row r="9" spans="2:35" ht="12.75" hidden="1" outlineLevel="2">
      <c r="B9" s="20" t="str">
        <f>B$6</f>
        <v>P</v>
      </c>
      <c r="C9" s="21">
        <f>C$7</f>
        <v>1</v>
      </c>
      <c r="D9" s="23">
        <v>2</v>
      </c>
      <c r="E9" s="13" t="s">
        <v>86</v>
      </c>
      <c r="F9" s="96"/>
      <c r="G9" s="259">
        <v>15</v>
      </c>
      <c r="H9" s="260"/>
      <c r="I9" s="97"/>
      <c r="J9" s="69">
        <v>3</v>
      </c>
      <c r="K9" s="69"/>
      <c r="L9" s="104" t="s">
        <v>68</v>
      </c>
      <c r="M9" s="108">
        <f>IF(AND($F9=M$4,$L9="j"),$G9,0)</f>
        <v>0</v>
      </c>
      <c r="N9" s="86"/>
      <c r="O9" s="112" t="s">
        <v>71</v>
      </c>
      <c r="P9" s="108">
        <f>IF(AND(O9="j",$L9="j"),$G9,"")</f>
      </c>
      <c r="Q9" s="86"/>
      <c r="R9" s="112" t="s">
        <v>68</v>
      </c>
      <c r="S9" s="108">
        <f>IF(AND(R9="j",$L9="j"),$G9,"")</f>
        <v>15</v>
      </c>
      <c r="T9" s="86"/>
      <c r="U9" s="112" t="s">
        <v>68</v>
      </c>
      <c r="V9" s="108">
        <f>IF(AND(U9="j",$L9="j"),$G9,"")</f>
        <v>15</v>
      </c>
      <c r="W9" s="86"/>
      <c r="X9" s="112" t="s">
        <v>68</v>
      </c>
      <c r="Y9" s="108">
        <f>IF(AND(X9="j",$L9="j"),$G9,"")</f>
        <v>15</v>
      </c>
      <c r="Z9" s="86"/>
      <c r="AA9" s="112" t="s">
        <v>68</v>
      </c>
      <c r="AB9" s="108">
        <f>IF(AND(AA9="j",$L9="j"),$G9,"")</f>
        <v>15</v>
      </c>
      <c r="AC9" s="86"/>
      <c r="AD9" s="112" t="s">
        <v>68</v>
      </c>
      <c r="AE9" s="108">
        <f>IF(AND(AD9="j",$L9="j"),$G9,"")</f>
        <v>15</v>
      </c>
      <c r="AF9" s="86"/>
      <c r="AG9" s="86"/>
      <c r="AH9" s="86"/>
      <c r="AI9" s="86"/>
    </row>
    <row r="10" spans="2:35" ht="12.75" hidden="1" outlineLevel="2">
      <c r="B10" s="20" t="str">
        <f>B$6</f>
        <v>P</v>
      </c>
      <c r="C10" s="21">
        <f>C$7</f>
        <v>1</v>
      </c>
      <c r="D10" s="23">
        <f>D9+1</f>
        <v>3</v>
      </c>
      <c r="E10" s="13" t="s">
        <v>51</v>
      </c>
      <c r="F10" s="96"/>
      <c r="G10" s="259">
        <v>10</v>
      </c>
      <c r="H10" s="260"/>
      <c r="I10" s="97"/>
      <c r="J10" s="157">
        <v>0</v>
      </c>
      <c r="K10" s="69">
        <v>2</v>
      </c>
      <c r="L10" s="104" t="s">
        <v>68</v>
      </c>
      <c r="M10" s="108">
        <f>IF(AND($F10=M$4,$L10="j"),$G10,0)</f>
        <v>0</v>
      </c>
      <c r="N10" s="86"/>
      <c r="O10" s="112" t="s">
        <v>68</v>
      </c>
      <c r="P10" s="108">
        <f>IF(AND(O10="j",$L10="j"),$G10,"")</f>
        <v>10</v>
      </c>
      <c r="Q10" s="86"/>
      <c r="R10" s="112" t="s">
        <v>68</v>
      </c>
      <c r="S10" s="108">
        <f>IF(AND(R10="j",$L10="j"),$G10,"")</f>
        <v>10</v>
      </c>
      <c r="T10" s="86"/>
      <c r="U10" s="112" t="s">
        <v>68</v>
      </c>
      <c r="V10" s="108">
        <f>IF(AND(U10="j",$L10="j"),$G10,"")</f>
        <v>10</v>
      </c>
      <c r="W10" s="86"/>
      <c r="X10" s="112" t="s">
        <v>68</v>
      </c>
      <c r="Y10" s="108">
        <f>IF(AND(X10="j",$L10="j"),$G10,"")</f>
        <v>10</v>
      </c>
      <c r="Z10" s="86"/>
      <c r="AA10" s="112" t="s">
        <v>68</v>
      </c>
      <c r="AB10" s="108">
        <f>IF(AND(AA10="j",$L10="j"),$G10,"")</f>
        <v>10</v>
      </c>
      <c r="AC10" s="86"/>
      <c r="AD10" s="112" t="s">
        <v>68</v>
      </c>
      <c r="AE10" s="108">
        <f>IF(AND(AD10="j",$L10="j"),$G10,"")</f>
        <v>10</v>
      </c>
      <c r="AF10" s="86"/>
      <c r="AG10" s="86"/>
      <c r="AH10" s="86"/>
      <c r="AI10" s="86"/>
    </row>
    <row r="11" spans="2:35" ht="12.75" hidden="1" outlineLevel="2">
      <c r="B11" s="20" t="s">
        <v>6</v>
      </c>
      <c r="C11" s="21" t="s">
        <v>55</v>
      </c>
      <c r="D11" s="23">
        <f>D10+1</f>
        <v>4</v>
      </c>
      <c r="E11" s="13" t="s">
        <v>87</v>
      </c>
      <c r="F11" s="96"/>
      <c r="G11" s="259">
        <v>20</v>
      </c>
      <c r="H11" s="260"/>
      <c r="I11" s="97"/>
      <c r="J11" s="69">
        <v>3</v>
      </c>
      <c r="K11" s="69">
        <v>3</v>
      </c>
      <c r="L11" s="104" t="s">
        <v>68</v>
      </c>
      <c r="M11" s="108">
        <f>IF(AND($F11=M$4,$L11="j"),$G11,0)</f>
        <v>0</v>
      </c>
      <c r="N11" s="86"/>
      <c r="O11" s="112" t="s">
        <v>68</v>
      </c>
      <c r="P11" s="108">
        <f>IF(AND(O11="j",$L11="j"),$G11,"")</f>
        <v>20</v>
      </c>
      <c r="Q11" s="86"/>
      <c r="R11" s="112" t="s">
        <v>68</v>
      </c>
      <c r="S11" s="108">
        <f>IF(AND(R11="j",$L11="j"),$G11,"")</f>
        <v>20</v>
      </c>
      <c r="T11" s="86"/>
      <c r="U11" s="112" t="s">
        <v>68</v>
      </c>
      <c r="V11" s="108">
        <f>IF(AND(U11="j",$L11="j"),$G11,"")</f>
        <v>20</v>
      </c>
      <c r="W11" s="86"/>
      <c r="X11" s="112" t="s">
        <v>68</v>
      </c>
      <c r="Y11" s="108">
        <f>IF(AND(X11="j",$L11="j"),$G11,"")</f>
        <v>20</v>
      </c>
      <c r="Z11" s="86"/>
      <c r="AA11" s="112" t="s">
        <v>68</v>
      </c>
      <c r="AB11" s="108">
        <f>IF(AND(AA11="j",$L11="j"),$G11,"")</f>
        <v>20</v>
      </c>
      <c r="AC11" s="86"/>
      <c r="AD11" s="112" t="s">
        <v>71</v>
      </c>
      <c r="AE11" s="108">
        <f>IF(AND(AD11="j",$L11="j"),$G11,"")</f>
      </c>
      <c r="AF11" s="86"/>
      <c r="AG11" s="86"/>
      <c r="AH11" s="86"/>
      <c r="AI11" s="86"/>
    </row>
    <row r="12" spans="2:35" ht="22.5" customHeight="1" hidden="1" outlineLevel="2">
      <c r="B12" s="20" t="str">
        <f>B$6</f>
        <v>P</v>
      </c>
      <c r="C12" s="21">
        <f>C$7</f>
        <v>1</v>
      </c>
      <c r="D12" s="23">
        <f>D11+1</f>
        <v>5</v>
      </c>
      <c r="E12" s="13" t="s">
        <v>59</v>
      </c>
      <c r="F12" s="96"/>
      <c r="G12" s="259">
        <v>10</v>
      </c>
      <c r="H12" s="260"/>
      <c r="I12" s="97"/>
      <c r="J12" s="69">
        <v>3</v>
      </c>
      <c r="K12" s="69">
        <v>3</v>
      </c>
      <c r="L12" s="104" t="s">
        <v>68</v>
      </c>
      <c r="M12" s="108">
        <f>IF(AND($F12=M$4,$L12="j"),$G12,0)</f>
        <v>0</v>
      </c>
      <c r="N12" s="86"/>
      <c r="O12" s="112" t="s">
        <v>68</v>
      </c>
      <c r="P12" s="108">
        <f>IF(AND(O12="j",$L12="j"),$G12,"")</f>
        <v>10</v>
      </c>
      <c r="Q12" s="86"/>
      <c r="R12" s="112" t="s">
        <v>68</v>
      </c>
      <c r="S12" s="108">
        <f>IF(AND(R12="j",$L12="j"),$G12,"")</f>
        <v>10</v>
      </c>
      <c r="T12" s="86"/>
      <c r="U12" s="112" t="s">
        <v>68</v>
      </c>
      <c r="V12" s="108">
        <f>IF(AND(U12="j",$L12="j"),$G12,"")</f>
        <v>10</v>
      </c>
      <c r="W12" s="86"/>
      <c r="X12" s="112" t="s">
        <v>68</v>
      </c>
      <c r="Y12" s="108">
        <f>IF(AND(X12="j",$L12="j"),$G12,"")</f>
        <v>10</v>
      </c>
      <c r="Z12" s="86"/>
      <c r="AA12" s="112" t="s">
        <v>68</v>
      </c>
      <c r="AB12" s="108">
        <f>IF(AND(AA12="j",$L12="j"),$G12,"")</f>
        <v>10</v>
      </c>
      <c r="AC12" s="86"/>
      <c r="AD12" s="112" t="s">
        <v>68</v>
      </c>
      <c r="AE12" s="108">
        <f>IF(AND(AD12="j",$L12="j"),$G12,"")</f>
        <v>10</v>
      </c>
      <c r="AF12" s="86"/>
      <c r="AG12" s="86"/>
      <c r="AH12" s="86"/>
      <c r="AI12" s="86"/>
    </row>
    <row r="13" spans="2:35" ht="12.75" outlineLevel="1" collapsed="1">
      <c r="B13" s="32" t="str">
        <f>B$6</f>
        <v>P</v>
      </c>
      <c r="C13" s="33">
        <v>2</v>
      </c>
      <c r="D13" s="22"/>
      <c r="E13" s="161" t="s">
        <v>7</v>
      </c>
      <c r="F13" s="101">
        <v>35</v>
      </c>
      <c r="G13" s="135">
        <f>IF(H13&gt;F13,F13,H13)</f>
        <v>35</v>
      </c>
      <c r="H13" s="134">
        <f>SUMIF(L14:L16,"j",G14:G16)</f>
        <v>35</v>
      </c>
      <c r="I13" s="86"/>
      <c r="J13" s="69"/>
      <c r="K13" s="69"/>
      <c r="L13" s="117"/>
      <c r="M13" s="102">
        <f>SUM(M14:M16)</f>
        <v>0</v>
      </c>
      <c r="N13" s="86"/>
      <c r="O13" s="244">
        <f>IF(SUM(P14:P16)&gt;$F13,$F13,SUM(P14:P16))</f>
        <v>35</v>
      </c>
      <c r="P13" s="245"/>
      <c r="Q13" s="86"/>
      <c r="R13" s="244">
        <f>IF(SUM(S14:S16)&gt;$F13,$F13,SUM(S14:S16))</f>
        <v>25</v>
      </c>
      <c r="S13" s="245"/>
      <c r="T13" s="86"/>
      <c r="U13" s="244">
        <f>IF(SUM(V14:V16)&gt;$F13,$F13,SUM(V14:V16))</f>
        <v>25</v>
      </c>
      <c r="V13" s="245"/>
      <c r="W13" s="86"/>
      <c r="X13" s="244">
        <f>IF(SUM(Y14:Y16)&gt;$F13,$F13,SUM(Y14:Y16))</f>
        <v>35</v>
      </c>
      <c r="Y13" s="245"/>
      <c r="Z13" s="86"/>
      <c r="AA13" s="244">
        <f>IF(SUM(AB14:AB16)&gt;$F13,$F13,SUM(AB14:AB16))</f>
        <v>35</v>
      </c>
      <c r="AB13" s="245"/>
      <c r="AC13" s="86"/>
      <c r="AD13" s="244">
        <f>IF(SUM(AE14:AE16)&gt;$F13,$F13,SUM(AE14:AE16))</f>
        <v>15</v>
      </c>
      <c r="AE13" s="245"/>
      <c r="AF13" s="91"/>
      <c r="AG13" s="91"/>
      <c r="AH13" s="86"/>
      <c r="AI13" s="86"/>
    </row>
    <row r="14" spans="2:35" ht="12.75" outlineLevel="2">
      <c r="B14" s="20" t="str">
        <f>B$6</f>
        <v>P</v>
      </c>
      <c r="C14" s="21">
        <f>C$13</f>
        <v>2</v>
      </c>
      <c r="D14" s="23">
        <v>1</v>
      </c>
      <c r="E14" s="13" t="s">
        <v>88</v>
      </c>
      <c r="F14" s="96"/>
      <c r="G14" s="259">
        <v>20</v>
      </c>
      <c r="H14" s="260"/>
      <c r="I14" s="97"/>
      <c r="J14" s="69">
        <v>3</v>
      </c>
      <c r="K14" s="69">
        <v>3</v>
      </c>
      <c r="L14" s="104" t="s">
        <v>68</v>
      </c>
      <c r="M14" s="108">
        <f>IF(AND($F14=M$4,$L14="j"),$G14,0)</f>
        <v>0</v>
      </c>
      <c r="N14" s="86"/>
      <c r="O14" s="112" t="s">
        <v>68</v>
      </c>
      <c r="P14" s="108">
        <f>IF(AND(O14="j",$L14="j"),$G14,"")</f>
        <v>20</v>
      </c>
      <c r="Q14" s="86"/>
      <c r="R14" s="112" t="s">
        <v>68</v>
      </c>
      <c r="S14" s="108">
        <f>IF(AND(R14="j",$L14="j"),$G14,"")</f>
        <v>20</v>
      </c>
      <c r="T14" s="86"/>
      <c r="U14" s="112" t="s">
        <v>68</v>
      </c>
      <c r="V14" s="108">
        <f>IF(AND(U14="j",$L14="j"),$G14,"")</f>
        <v>20</v>
      </c>
      <c r="W14" s="86"/>
      <c r="X14" s="112" t="s">
        <v>68</v>
      </c>
      <c r="Y14" s="108">
        <f>IF(AND(X14="j",$L14="j"),$G14,"")</f>
        <v>20</v>
      </c>
      <c r="Z14" s="86"/>
      <c r="AA14" s="112" t="s">
        <v>68</v>
      </c>
      <c r="AB14" s="108">
        <f>IF(AND(AA14="j",$L14="j"),$G14,"")</f>
        <v>20</v>
      </c>
      <c r="AC14" s="86"/>
      <c r="AD14" s="112" t="s">
        <v>71</v>
      </c>
      <c r="AE14" s="108">
        <f>IF(AND(AD14="j",$L14="j"),$G14,"")</f>
      </c>
      <c r="AF14" s="86"/>
      <c r="AG14" s="86"/>
      <c r="AH14" s="86"/>
      <c r="AI14" s="86"/>
    </row>
    <row r="15" spans="2:35" ht="12.75" outlineLevel="2">
      <c r="B15" s="20" t="str">
        <f>B$6</f>
        <v>P</v>
      </c>
      <c r="C15" s="21" t="s">
        <v>63</v>
      </c>
      <c r="D15" s="23">
        <v>3</v>
      </c>
      <c r="E15" s="13" t="s">
        <v>50</v>
      </c>
      <c r="F15" s="96"/>
      <c r="G15" s="259">
        <v>5</v>
      </c>
      <c r="H15" s="260"/>
      <c r="I15" s="97"/>
      <c r="J15" s="157">
        <v>2</v>
      </c>
      <c r="K15" s="69">
        <v>2</v>
      </c>
      <c r="L15" s="104" t="s">
        <v>68</v>
      </c>
      <c r="M15" s="108">
        <f>IF(AND($F15=M$4,$L15="j"),$G15,0)</f>
        <v>0</v>
      </c>
      <c r="N15" s="86"/>
      <c r="O15" s="112" t="s">
        <v>68</v>
      </c>
      <c r="P15" s="108">
        <f>IF(AND(O15="j",$L15="j"),$G15,"")</f>
        <v>5</v>
      </c>
      <c r="Q15" s="86"/>
      <c r="R15" s="112" t="s">
        <v>68</v>
      </c>
      <c r="S15" s="108">
        <f>IF(AND(R15="j",$L15="j"),$G15,"")</f>
        <v>5</v>
      </c>
      <c r="T15" s="86"/>
      <c r="U15" s="112" t="s">
        <v>68</v>
      </c>
      <c r="V15" s="108">
        <f>IF(AND(U15="j",$L15="j"),$G15,"")</f>
        <v>5</v>
      </c>
      <c r="W15" s="86"/>
      <c r="X15" s="112" t="s">
        <v>68</v>
      </c>
      <c r="Y15" s="108">
        <f>IF(AND(X15="j",$L15="j"),$G15,"")</f>
        <v>5</v>
      </c>
      <c r="Z15" s="86"/>
      <c r="AA15" s="112" t="s">
        <v>68</v>
      </c>
      <c r="AB15" s="108">
        <f>IF(AND(AA15="j",$L15="j"),$G15,"")</f>
        <v>5</v>
      </c>
      <c r="AC15" s="86"/>
      <c r="AD15" s="112" t="s">
        <v>68</v>
      </c>
      <c r="AE15" s="108">
        <f>IF(AND(AD15="j",$L15="j"),$G15,"")</f>
        <v>5</v>
      </c>
      <c r="AF15" s="86"/>
      <c r="AG15" s="86"/>
      <c r="AH15" s="86"/>
      <c r="AI15" s="86"/>
    </row>
    <row r="16" spans="2:35" ht="13.5" outlineLevel="2" thickBot="1">
      <c r="B16" s="24" t="str">
        <f>B$6</f>
        <v>P</v>
      </c>
      <c r="C16" s="25">
        <f>C$13</f>
        <v>2</v>
      </c>
      <c r="D16" s="26">
        <v>4</v>
      </c>
      <c r="E16" s="14" t="s">
        <v>8</v>
      </c>
      <c r="F16" s="98"/>
      <c r="G16" s="261">
        <v>10</v>
      </c>
      <c r="H16" s="262"/>
      <c r="I16" s="97"/>
      <c r="J16" s="157">
        <v>0</v>
      </c>
      <c r="K16" s="69">
        <v>2</v>
      </c>
      <c r="L16" s="104" t="s">
        <v>68</v>
      </c>
      <c r="M16" s="108">
        <f>IF(AND($F16=M$4,$L16="j"),$G16,0)</f>
        <v>0</v>
      </c>
      <c r="N16" s="86"/>
      <c r="O16" s="112" t="s">
        <v>68</v>
      </c>
      <c r="P16" s="108">
        <f>IF(AND(O16="j",$L16="j"),$G16,"")</f>
        <v>10</v>
      </c>
      <c r="Q16" s="86"/>
      <c r="R16" s="112" t="s">
        <v>71</v>
      </c>
      <c r="S16" s="108">
        <f>IF(AND(R16="j",$L16="j"),$G16,"")</f>
      </c>
      <c r="T16" s="86"/>
      <c r="U16" s="112" t="s">
        <v>71</v>
      </c>
      <c r="V16" s="108">
        <f>IF(AND(U16="j",$L16="j"),$G16,"")</f>
      </c>
      <c r="W16" s="86"/>
      <c r="X16" s="112" t="s">
        <v>68</v>
      </c>
      <c r="Y16" s="108">
        <f>IF(AND(X16="j",$L16="j"),$G16,"")</f>
        <v>10</v>
      </c>
      <c r="Z16" s="86"/>
      <c r="AA16" s="112" t="s">
        <v>68</v>
      </c>
      <c r="AB16" s="108">
        <f>IF(AND(AA16="j",$L16="j"),$G16,"")</f>
        <v>10</v>
      </c>
      <c r="AC16" s="86"/>
      <c r="AD16" s="112" t="s">
        <v>68</v>
      </c>
      <c r="AE16" s="108">
        <f>IF(AND(AD16="j",$L16="j"),$G16,"")</f>
        <v>10</v>
      </c>
      <c r="AF16" s="86"/>
      <c r="AG16" s="86"/>
      <c r="AH16" s="86"/>
      <c r="AI16" s="86"/>
    </row>
    <row r="17" spans="4:35" ht="4.5" customHeight="1" thickBot="1">
      <c r="D17" s="10"/>
      <c r="E17" s="2"/>
      <c r="F17" s="1"/>
      <c r="G17" s="1"/>
      <c r="H17" s="1"/>
      <c r="I17" s="86"/>
      <c r="J17" s="72"/>
      <c r="K17" s="72"/>
      <c r="L17" s="118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2:35" s="123" customFormat="1" ht="15.75">
      <c r="B18" s="120" t="s">
        <v>23</v>
      </c>
      <c r="C18" s="121"/>
      <c r="D18" s="50"/>
      <c r="E18" s="51" t="s">
        <v>30</v>
      </c>
      <c r="F18" s="79">
        <v>550</v>
      </c>
      <c r="G18" s="137">
        <f>IF(H18&gt;F18,F18,H18)</f>
        <v>550</v>
      </c>
      <c r="H18" s="136">
        <f>G19+G33+G38</f>
        <v>595</v>
      </c>
      <c r="I18" s="89"/>
      <c r="J18" s="122"/>
      <c r="K18" s="122"/>
      <c r="L18" s="117"/>
      <c r="M18" s="110">
        <f>M19+M33+M38</f>
        <v>170</v>
      </c>
      <c r="N18" s="89"/>
      <c r="O18" s="250">
        <f>IF(O19+O33+O38&gt;$F18,$F18,O19+O33+O38)</f>
        <v>345</v>
      </c>
      <c r="P18" s="251"/>
      <c r="Q18" s="89"/>
      <c r="R18" s="250">
        <f>IF(R19+R33+R38&gt;$F18,$F18,R19+R33+R38)</f>
        <v>445</v>
      </c>
      <c r="S18" s="251"/>
      <c r="T18" s="89"/>
      <c r="U18" s="250">
        <f>IF(U19+U33+U38&gt;$F18,$F18,U19+U33+U38)</f>
        <v>540</v>
      </c>
      <c r="V18" s="251"/>
      <c r="W18" s="89"/>
      <c r="X18" s="250">
        <f>IF(X19+X33+X38&gt;$F18,$F18,X19+X33+X38)</f>
        <v>350</v>
      </c>
      <c r="Y18" s="251"/>
      <c r="Z18" s="89"/>
      <c r="AA18" s="250">
        <f>IF(AA19+AA33+AA38&gt;$F18,$F18,AA19+AA33+AA38)</f>
        <v>385</v>
      </c>
      <c r="AB18" s="251"/>
      <c r="AC18" s="89"/>
      <c r="AD18" s="250">
        <f>IF(AD19+AD33+AD38&gt;$F18,$F18,AD19+AD33+AD38)</f>
        <v>465</v>
      </c>
      <c r="AE18" s="251"/>
      <c r="AF18" s="115"/>
      <c r="AG18" s="115"/>
      <c r="AH18" s="89"/>
      <c r="AI18" s="89"/>
    </row>
    <row r="19" spans="2:35" ht="12.75" outlineLevel="1">
      <c r="B19" s="47" t="str">
        <f aca="true" t="shared" si="0" ref="B19:B27">B$18</f>
        <v>E</v>
      </c>
      <c r="C19" s="48">
        <v>1</v>
      </c>
      <c r="D19" s="49"/>
      <c r="E19" s="159" t="s">
        <v>110</v>
      </c>
      <c r="F19" s="78">
        <v>500</v>
      </c>
      <c r="G19" s="139">
        <f>IF(H19&gt;F19,F19,H19)</f>
        <v>500</v>
      </c>
      <c r="H19" s="138">
        <f>SUMIF(L20:L22,"j",G20:H22)+MAX(G23:G26)+SUMIF(L27:L32,"j",G27:H32)</f>
        <v>575</v>
      </c>
      <c r="I19" s="86"/>
      <c r="J19" s="69"/>
      <c r="K19" s="69"/>
      <c r="L19" s="117"/>
      <c r="M19" s="105">
        <f>SUM(M20:M22)+MAX(M23:M26)+SUM(M27:M32)</f>
        <v>160</v>
      </c>
      <c r="N19" s="86"/>
      <c r="O19" s="244">
        <f>IF(SUM(P20:P22)+MAX(P23:P26)+SUM(P27:P32)&gt;$F19,$F19,SUM(P20:P22)+MAX(P23:P26)+SUM(P27:P32))</f>
        <v>275</v>
      </c>
      <c r="P19" s="245"/>
      <c r="Q19" s="86"/>
      <c r="R19" s="244">
        <f>IF(SUM(S20:S22)+MAX(S23:S26)+SUM(S27:S32)&gt;$F19,$F19,SUM(S20:S22)+MAX(S23:S26)+SUM(S27:S32))</f>
        <v>405</v>
      </c>
      <c r="S19" s="245"/>
      <c r="T19" s="86"/>
      <c r="U19" s="244">
        <f>IF(SUM(V20:V22)+MAX(V23:V26)+SUM(V27:V32)&gt;$F19,$F19,SUM(V20:V22)+MAX(V23:V26)+SUM(V27:V32))</f>
        <v>495</v>
      </c>
      <c r="V19" s="245"/>
      <c r="W19" s="86"/>
      <c r="X19" s="244">
        <f>IF(SUM(Y20:Y22)+MAX(Y23:Y26)+SUM(Y27:Y32)&gt;$F19,$F19,SUM(Y20:Y22)+MAX(Y23:Y26)+SUM(Y27:Y32))</f>
        <v>310</v>
      </c>
      <c r="Y19" s="245"/>
      <c r="Z19" s="86"/>
      <c r="AA19" s="244">
        <f>IF(SUM(AB20:AB22)+MAX(AB23:AB26)+SUM(AB27:AB32)&gt;$F19,$F19,SUM(AB20:AB22)+MAX(AB23:AB26)+SUM(AB27:AB32))</f>
        <v>340</v>
      </c>
      <c r="AB19" s="245"/>
      <c r="AC19" s="86"/>
      <c r="AD19" s="244">
        <f>IF(SUM(AE20:AE22)+MAX(AE23:AE26)+SUM(AE27:AE32)&gt;$F19,$F19,SUM(AE20:AE22)+MAX(AE23:AE26)+SUM(AE27:AE32))</f>
        <v>415</v>
      </c>
      <c r="AE19" s="245"/>
      <c r="AF19" s="91"/>
      <c r="AG19" s="91"/>
      <c r="AH19" s="86"/>
      <c r="AI19" s="86"/>
    </row>
    <row r="20" spans="2:35" ht="25.5" outlineLevel="2">
      <c r="B20" s="20" t="str">
        <f t="shared" si="0"/>
        <v>E</v>
      </c>
      <c r="C20" s="21">
        <f aca="true" t="shared" si="1" ref="C20:C27">C$19</f>
        <v>1</v>
      </c>
      <c r="D20" s="23">
        <v>1</v>
      </c>
      <c r="E20" s="13" t="s">
        <v>89</v>
      </c>
      <c r="F20" s="16"/>
      <c r="G20" s="254">
        <v>300</v>
      </c>
      <c r="H20" s="255"/>
      <c r="I20" s="86"/>
      <c r="J20" s="69">
        <v>3</v>
      </c>
      <c r="K20" s="69">
        <v>3</v>
      </c>
      <c r="L20" s="104" t="s">
        <v>68</v>
      </c>
      <c r="M20" s="124">
        <v>150</v>
      </c>
      <c r="N20" s="86"/>
      <c r="O20" s="112" t="s">
        <v>68</v>
      </c>
      <c r="P20" s="112">
        <v>150</v>
      </c>
      <c r="Q20" s="86"/>
      <c r="R20" s="112" t="s">
        <v>68</v>
      </c>
      <c r="S20" s="112">
        <f aca="true" t="shared" si="2" ref="S20:S32">IF(AND(R20="j",$L20="j"),$G20,"")</f>
        <v>300</v>
      </c>
      <c r="T20" s="86"/>
      <c r="U20" s="112" t="s">
        <v>68</v>
      </c>
      <c r="V20" s="112">
        <f aca="true" t="shared" si="3" ref="V20:V32">IF(AND(U20="j",$L20="j"),$G20,"")</f>
        <v>300</v>
      </c>
      <c r="W20" s="86"/>
      <c r="X20" s="112" t="s">
        <v>68</v>
      </c>
      <c r="Y20" s="112">
        <v>150</v>
      </c>
      <c r="Z20" s="86"/>
      <c r="AA20" s="112" t="s">
        <v>68</v>
      </c>
      <c r="AB20" s="112">
        <v>150</v>
      </c>
      <c r="AC20" s="86"/>
      <c r="AD20" s="112" t="s">
        <v>68</v>
      </c>
      <c r="AE20" s="112">
        <v>180</v>
      </c>
      <c r="AF20" s="97"/>
      <c r="AG20" s="97"/>
      <c r="AH20" s="86"/>
      <c r="AI20" s="86"/>
    </row>
    <row r="21" spans="2:35" ht="12.75" outlineLevel="2">
      <c r="B21" s="20" t="str">
        <f t="shared" si="0"/>
        <v>E</v>
      </c>
      <c r="C21" s="21">
        <f t="shared" si="1"/>
        <v>1</v>
      </c>
      <c r="D21" s="23">
        <f>D20+1</f>
        <v>2</v>
      </c>
      <c r="E21" s="13" t="s">
        <v>24</v>
      </c>
      <c r="F21" s="12" t="s">
        <v>9</v>
      </c>
      <c r="G21" s="254">
        <v>0</v>
      </c>
      <c r="H21" s="255"/>
      <c r="I21" s="86"/>
      <c r="J21" s="69">
        <v>3</v>
      </c>
      <c r="K21" s="69">
        <v>3</v>
      </c>
      <c r="L21" s="104" t="s">
        <v>68</v>
      </c>
      <c r="M21" s="108">
        <f aca="true" t="shared" si="4" ref="M21:M32">IF(AND($F21=M$4,$L21="j"),$G21,0)</f>
        <v>0</v>
      </c>
      <c r="N21" s="86"/>
      <c r="O21" s="112" t="s">
        <v>68</v>
      </c>
      <c r="P21" s="108">
        <f aca="true" t="shared" si="5" ref="P21:P32">IF(AND(O21="j",$L21="j"),$G21,"")</f>
        <v>0</v>
      </c>
      <c r="Q21" s="86"/>
      <c r="R21" s="112" t="s">
        <v>68</v>
      </c>
      <c r="S21" s="108">
        <f t="shared" si="2"/>
        <v>0</v>
      </c>
      <c r="T21" s="86"/>
      <c r="U21" s="112" t="s">
        <v>68</v>
      </c>
      <c r="V21" s="108">
        <f t="shared" si="3"/>
        <v>0</v>
      </c>
      <c r="W21" s="86"/>
      <c r="X21" s="112" t="s">
        <v>68</v>
      </c>
      <c r="Y21" s="108">
        <f aca="true" t="shared" si="6" ref="Y21:Y32">IF(AND(X21="j",$L21="j"),$G21,"")</f>
        <v>0</v>
      </c>
      <c r="Z21" s="86"/>
      <c r="AA21" s="112" t="s">
        <v>68</v>
      </c>
      <c r="AB21" s="108">
        <f aca="true" t="shared" si="7" ref="AB21:AB32">IF(AND(AA21="j",$L21="j"),$G21,"")</f>
        <v>0</v>
      </c>
      <c r="AC21" s="86"/>
      <c r="AD21" s="112" t="s">
        <v>68</v>
      </c>
      <c r="AE21" s="108">
        <f aca="true" t="shared" si="8" ref="AE21:AE32">IF(AND(AD21="j",$L21="j"),$G21,"")</f>
        <v>0</v>
      </c>
      <c r="AF21" s="86"/>
      <c r="AG21" s="86"/>
      <c r="AH21" s="86"/>
      <c r="AI21" s="86"/>
    </row>
    <row r="22" spans="2:35" ht="12.75" outlineLevel="2">
      <c r="B22" s="20" t="str">
        <f t="shared" si="0"/>
        <v>E</v>
      </c>
      <c r="C22" s="21">
        <f t="shared" si="1"/>
        <v>1</v>
      </c>
      <c r="D22" s="23">
        <f>D21+1</f>
        <v>3</v>
      </c>
      <c r="E22" s="13" t="s">
        <v>10</v>
      </c>
      <c r="F22" s="16" t="s">
        <v>9</v>
      </c>
      <c r="G22" s="254">
        <v>0</v>
      </c>
      <c r="H22" s="255"/>
      <c r="I22" s="86"/>
      <c r="J22" s="69">
        <v>3</v>
      </c>
      <c r="K22" s="69">
        <v>3</v>
      </c>
      <c r="L22" s="104" t="s">
        <v>68</v>
      </c>
      <c r="M22" s="108">
        <f t="shared" si="4"/>
        <v>0</v>
      </c>
      <c r="N22" s="86"/>
      <c r="O22" s="112" t="s">
        <v>68</v>
      </c>
      <c r="P22" s="108">
        <f t="shared" si="5"/>
        <v>0</v>
      </c>
      <c r="Q22" s="86"/>
      <c r="R22" s="112" t="s">
        <v>68</v>
      </c>
      <c r="S22" s="108">
        <f t="shared" si="2"/>
        <v>0</v>
      </c>
      <c r="T22" s="86"/>
      <c r="U22" s="112" t="s">
        <v>68</v>
      </c>
      <c r="V22" s="108">
        <f t="shared" si="3"/>
        <v>0</v>
      </c>
      <c r="W22" s="86"/>
      <c r="X22" s="112" t="s">
        <v>68</v>
      </c>
      <c r="Y22" s="108">
        <f t="shared" si="6"/>
        <v>0</v>
      </c>
      <c r="Z22" s="86"/>
      <c r="AA22" s="112" t="s">
        <v>68</v>
      </c>
      <c r="AB22" s="108">
        <f t="shared" si="7"/>
        <v>0</v>
      </c>
      <c r="AC22" s="86"/>
      <c r="AD22" s="112" t="s">
        <v>68</v>
      </c>
      <c r="AE22" s="108">
        <f t="shared" si="8"/>
        <v>0</v>
      </c>
      <c r="AF22" s="86"/>
      <c r="AG22" s="86"/>
      <c r="AH22" s="86"/>
      <c r="AI22" s="86"/>
    </row>
    <row r="23" spans="2:35" ht="12.75" outlineLevel="2">
      <c r="B23" s="20" t="str">
        <f t="shared" si="0"/>
        <v>E</v>
      </c>
      <c r="C23" s="21">
        <f t="shared" si="1"/>
        <v>1</v>
      </c>
      <c r="D23" s="23" t="s">
        <v>43</v>
      </c>
      <c r="E23" s="13" t="s">
        <v>11</v>
      </c>
      <c r="F23" s="265" t="s">
        <v>14</v>
      </c>
      <c r="G23" s="254">
        <v>0</v>
      </c>
      <c r="H23" s="255"/>
      <c r="I23" s="86"/>
      <c r="J23" s="69">
        <v>3</v>
      </c>
      <c r="K23" s="69">
        <v>3</v>
      </c>
      <c r="L23" s="104" t="s">
        <v>68</v>
      </c>
      <c r="M23" s="108">
        <f t="shared" si="4"/>
        <v>0</v>
      </c>
      <c r="N23" s="86"/>
      <c r="O23" s="112" t="s">
        <v>68</v>
      </c>
      <c r="P23" s="108">
        <f t="shared" si="5"/>
        <v>0</v>
      </c>
      <c r="Q23" s="86"/>
      <c r="R23" s="112" t="s">
        <v>71</v>
      </c>
      <c r="S23" s="108">
        <f t="shared" si="2"/>
      </c>
      <c r="T23" s="86"/>
      <c r="U23" s="112" t="s">
        <v>71</v>
      </c>
      <c r="V23" s="108">
        <f t="shared" si="3"/>
      </c>
      <c r="W23" s="86"/>
      <c r="X23" s="112" t="s">
        <v>71</v>
      </c>
      <c r="Y23" s="108">
        <f t="shared" si="6"/>
      </c>
      <c r="Z23" s="86"/>
      <c r="AA23" s="112" t="s">
        <v>71</v>
      </c>
      <c r="AB23" s="108">
        <f t="shared" si="7"/>
      </c>
      <c r="AC23" s="86"/>
      <c r="AD23" s="112" t="s">
        <v>71</v>
      </c>
      <c r="AE23" s="108">
        <f t="shared" si="8"/>
      </c>
      <c r="AF23" s="86"/>
      <c r="AG23" s="86"/>
      <c r="AH23" s="86"/>
      <c r="AI23" s="86"/>
    </row>
    <row r="24" spans="2:35" ht="12.75" outlineLevel="2">
      <c r="B24" s="20" t="str">
        <f t="shared" si="0"/>
        <v>E</v>
      </c>
      <c r="C24" s="21">
        <f t="shared" si="1"/>
        <v>1</v>
      </c>
      <c r="D24" s="23" t="s">
        <v>44</v>
      </c>
      <c r="E24" s="13" t="s">
        <v>90</v>
      </c>
      <c r="F24" s="265"/>
      <c r="G24" s="254">
        <v>70</v>
      </c>
      <c r="H24" s="255"/>
      <c r="I24" s="86"/>
      <c r="J24" s="69">
        <v>3</v>
      </c>
      <c r="K24" s="69">
        <v>3</v>
      </c>
      <c r="L24" s="104" t="s">
        <v>68</v>
      </c>
      <c r="M24" s="108">
        <f t="shared" si="4"/>
        <v>0</v>
      </c>
      <c r="N24" s="86"/>
      <c r="O24" s="112" t="s">
        <v>71</v>
      </c>
      <c r="P24" s="108">
        <f t="shared" si="5"/>
      </c>
      <c r="Q24" s="86"/>
      <c r="R24" s="112" t="s">
        <v>68</v>
      </c>
      <c r="S24" s="108">
        <f t="shared" si="2"/>
        <v>70</v>
      </c>
      <c r="T24" s="86"/>
      <c r="U24" s="112" t="s">
        <v>68</v>
      </c>
      <c r="V24" s="108">
        <f t="shared" si="3"/>
        <v>70</v>
      </c>
      <c r="W24" s="86"/>
      <c r="X24" s="112" t="s">
        <v>71</v>
      </c>
      <c r="Y24" s="108">
        <f t="shared" si="6"/>
      </c>
      <c r="Z24" s="86"/>
      <c r="AA24" s="112" t="s">
        <v>71</v>
      </c>
      <c r="AB24" s="108">
        <f t="shared" si="7"/>
      </c>
      <c r="AC24" s="86"/>
      <c r="AD24" s="112" t="s">
        <v>71</v>
      </c>
      <c r="AE24" s="108">
        <f t="shared" si="8"/>
      </c>
      <c r="AF24" s="86"/>
      <c r="AG24" s="86"/>
      <c r="AH24" s="86"/>
      <c r="AI24" s="86"/>
    </row>
    <row r="25" spans="2:35" ht="12.75" outlineLevel="2">
      <c r="B25" s="20" t="str">
        <f t="shared" si="0"/>
        <v>E</v>
      </c>
      <c r="C25" s="21">
        <f t="shared" si="1"/>
        <v>1</v>
      </c>
      <c r="D25" s="23" t="s">
        <v>45</v>
      </c>
      <c r="E25" s="13" t="s">
        <v>91</v>
      </c>
      <c r="F25" s="265"/>
      <c r="G25" s="254">
        <v>100</v>
      </c>
      <c r="H25" s="255"/>
      <c r="I25" s="86"/>
      <c r="J25" s="69">
        <v>3</v>
      </c>
      <c r="K25" s="69">
        <v>3</v>
      </c>
      <c r="L25" s="104" t="s">
        <v>68</v>
      </c>
      <c r="M25" s="108">
        <f t="shared" si="4"/>
        <v>0</v>
      </c>
      <c r="N25" s="86"/>
      <c r="O25" s="112" t="s">
        <v>71</v>
      </c>
      <c r="P25" s="108">
        <f t="shared" si="5"/>
      </c>
      <c r="Q25" s="86"/>
      <c r="R25" s="112" t="s">
        <v>71</v>
      </c>
      <c r="S25" s="108">
        <f t="shared" si="2"/>
      </c>
      <c r="T25" s="86"/>
      <c r="U25" s="112" t="s">
        <v>71</v>
      </c>
      <c r="V25" s="108">
        <f t="shared" si="3"/>
      </c>
      <c r="W25" s="86"/>
      <c r="X25" s="112" t="s">
        <v>68</v>
      </c>
      <c r="Y25" s="108">
        <f t="shared" si="6"/>
        <v>100</v>
      </c>
      <c r="Z25" s="86"/>
      <c r="AA25" s="112" t="s">
        <v>71</v>
      </c>
      <c r="AB25" s="108">
        <f t="shared" si="7"/>
      </c>
      <c r="AC25" s="86"/>
      <c r="AD25" s="112" t="s">
        <v>71</v>
      </c>
      <c r="AE25" s="108">
        <f t="shared" si="8"/>
      </c>
      <c r="AF25" s="86"/>
      <c r="AG25" s="86"/>
      <c r="AH25" s="86"/>
      <c r="AI25" s="86"/>
    </row>
    <row r="26" spans="2:35" ht="25.5" outlineLevel="2">
      <c r="B26" s="20" t="str">
        <f t="shared" si="0"/>
        <v>E</v>
      </c>
      <c r="C26" s="21">
        <f t="shared" si="1"/>
        <v>1</v>
      </c>
      <c r="D26" s="23" t="s">
        <v>46</v>
      </c>
      <c r="E26" s="13" t="s">
        <v>12</v>
      </c>
      <c r="F26" s="265"/>
      <c r="G26" s="254">
        <v>110</v>
      </c>
      <c r="H26" s="255"/>
      <c r="I26" s="86"/>
      <c r="J26" s="69">
        <v>3</v>
      </c>
      <c r="K26" s="69">
        <v>3</v>
      </c>
      <c r="L26" s="104" t="s">
        <v>68</v>
      </c>
      <c r="M26" s="108">
        <f t="shared" si="4"/>
        <v>0</v>
      </c>
      <c r="N26" s="86"/>
      <c r="O26" s="112" t="s">
        <v>71</v>
      </c>
      <c r="P26" s="108">
        <f t="shared" si="5"/>
      </c>
      <c r="Q26" s="86"/>
      <c r="R26" s="112" t="s">
        <v>71</v>
      </c>
      <c r="S26" s="108">
        <f t="shared" si="2"/>
      </c>
      <c r="T26" s="86"/>
      <c r="U26" s="112" t="s">
        <v>71</v>
      </c>
      <c r="V26" s="108">
        <f t="shared" si="3"/>
      </c>
      <c r="W26" s="86"/>
      <c r="X26" s="112" t="s">
        <v>71</v>
      </c>
      <c r="Y26" s="108">
        <f t="shared" si="6"/>
      </c>
      <c r="Z26" s="86"/>
      <c r="AA26" s="112" t="s">
        <v>68</v>
      </c>
      <c r="AB26" s="108">
        <f t="shared" si="7"/>
        <v>110</v>
      </c>
      <c r="AC26" s="86"/>
      <c r="AD26" s="112" t="s">
        <v>68</v>
      </c>
      <c r="AE26" s="108">
        <f t="shared" si="8"/>
        <v>110</v>
      </c>
      <c r="AF26" s="86"/>
      <c r="AG26" s="86"/>
      <c r="AH26" s="86"/>
      <c r="AI26" s="86"/>
    </row>
    <row r="27" spans="2:35" ht="25.5" outlineLevel="2">
      <c r="B27" s="20" t="str">
        <f t="shared" si="0"/>
        <v>E</v>
      </c>
      <c r="C27" s="21">
        <f t="shared" si="1"/>
        <v>1</v>
      </c>
      <c r="D27" s="23">
        <v>5</v>
      </c>
      <c r="E27" s="13" t="s">
        <v>74</v>
      </c>
      <c r="F27" s="12"/>
      <c r="G27" s="254">
        <v>60</v>
      </c>
      <c r="H27" s="255"/>
      <c r="I27" s="86"/>
      <c r="J27" s="69">
        <v>3</v>
      </c>
      <c r="K27" s="69">
        <v>3</v>
      </c>
      <c r="L27" s="104" t="s">
        <v>68</v>
      </c>
      <c r="M27" s="108">
        <f t="shared" si="4"/>
        <v>0</v>
      </c>
      <c r="N27" s="86"/>
      <c r="O27" s="112" t="s">
        <v>68</v>
      </c>
      <c r="P27" s="108">
        <f t="shared" si="5"/>
        <v>60</v>
      </c>
      <c r="Q27" s="86"/>
      <c r="R27" s="112" t="s">
        <v>71</v>
      </c>
      <c r="S27" s="108">
        <f t="shared" si="2"/>
      </c>
      <c r="T27" s="86"/>
      <c r="U27" s="112" t="s">
        <v>68</v>
      </c>
      <c r="V27" s="108">
        <f t="shared" si="3"/>
        <v>60</v>
      </c>
      <c r="W27" s="86"/>
      <c r="X27" s="112" t="s">
        <v>71</v>
      </c>
      <c r="Y27" s="108">
        <f t="shared" si="6"/>
      </c>
      <c r="Z27" s="86"/>
      <c r="AA27" s="112" t="s">
        <v>68</v>
      </c>
      <c r="AB27" s="108">
        <f t="shared" si="7"/>
        <v>60</v>
      </c>
      <c r="AC27" s="86"/>
      <c r="AD27" s="112" t="s">
        <v>68</v>
      </c>
      <c r="AE27" s="108">
        <f t="shared" si="8"/>
        <v>60</v>
      </c>
      <c r="AF27" s="86"/>
      <c r="AG27" s="86"/>
      <c r="AH27" s="86"/>
      <c r="AI27" s="86"/>
    </row>
    <row r="28" spans="2:35" ht="12.75" outlineLevel="2">
      <c r="B28" s="20" t="s">
        <v>23</v>
      </c>
      <c r="C28" s="21" t="s">
        <v>55</v>
      </c>
      <c r="D28" s="23">
        <f>D27+1</f>
        <v>6</v>
      </c>
      <c r="E28" s="13" t="s">
        <v>92</v>
      </c>
      <c r="F28" s="12"/>
      <c r="G28" s="254">
        <v>30</v>
      </c>
      <c r="H28" s="255"/>
      <c r="I28" s="86"/>
      <c r="J28" s="69">
        <v>2</v>
      </c>
      <c r="K28" s="69"/>
      <c r="L28" s="104" t="s">
        <v>68</v>
      </c>
      <c r="M28" s="108">
        <f t="shared" si="4"/>
        <v>0</v>
      </c>
      <c r="N28" s="86"/>
      <c r="O28" s="112" t="s">
        <v>68</v>
      </c>
      <c r="P28" s="108">
        <f t="shared" si="5"/>
        <v>30</v>
      </c>
      <c r="Q28" s="86"/>
      <c r="R28" s="112" t="s">
        <v>71</v>
      </c>
      <c r="S28" s="108">
        <f t="shared" si="2"/>
      </c>
      <c r="T28" s="86"/>
      <c r="U28" s="112" t="s">
        <v>68</v>
      </c>
      <c r="V28" s="108">
        <f t="shared" si="3"/>
        <v>30</v>
      </c>
      <c r="W28" s="86"/>
      <c r="X28" s="112" t="s">
        <v>71</v>
      </c>
      <c r="Y28" s="108">
        <f t="shared" si="6"/>
      </c>
      <c r="Z28" s="86"/>
      <c r="AA28" s="112" t="s">
        <v>71</v>
      </c>
      <c r="AB28" s="108">
        <f t="shared" si="7"/>
      </c>
      <c r="AC28" s="86"/>
      <c r="AD28" s="112" t="s">
        <v>68</v>
      </c>
      <c r="AE28" s="108">
        <f t="shared" si="8"/>
        <v>30</v>
      </c>
      <c r="AF28" s="86"/>
      <c r="AG28" s="86"/>
      <c r="AH28" s="86"/>
      <c r="AI28" s="86"/>
    </row>
    <row r="29" spans="2:35" ht="12.75" outlineLevel="2">
      <c r="B29" s="20" t="s">
        <v>23</v>
      </c>
      <c r="C29" s="21">
        <v>1</v>
      </c>
      <c r="D29" s="23">
        <f>D28+1</f>
        <v>7</v>
      </c>
      <c r="E29" s="13" t="s">
        <v>67</v>
      </c>
      <c r="F29" s="12"/>
      <c r="G29" s="254">
        <v>40</v>
      </c>
      <c r="H29" s="255"/>
      <c r="I29" s="86"/>
      <c r="J29" s="69">
        <v>2</v>
      </c>
      <c r="K29" s="69"/>
      <c r="L29" s="104" t="s">
        <v>68</v>
      </c>
      <c r="M29" s="108">
        <f t="shared" si="4"/>
        <v>0</v>
      </c>
      <c r="N29" s="86"/>
      <c r="O29" s="112" t="s">
        <v>71</v>
      </c>
      <c r="P29" s="108">
        <f t="shared" si="5"/>
      </c>
      <c r="Q29" s="86"/>
      <c r="R29" s="112" t="s">
        <v>71</v>
      </c>
      <c r="S29" s="108">
        <f t="shared" si="2"/>
      </c>
      <c r="T29" s="86"/>
      <c r="U29" s="112" t="s">
        <v>71</v>
      </c>
      <c r="V29" s="108">
        <f t="shared" si="3"/>
      </c>
      <c r="W29" s="86"/>
      <c r="X29" s="112" t="s">
        <v>68</v>
      </c>
      <c r="Y29" s="108">
        <f t="shared" si="6"/>
        <v>40</v>
      </c>
      <c r="Z29" s="86"/>
      <c r="AA29" s="112" t="s">
        <v>71</v>
      </c>
      <c r="AB29" s="108">
        <f t="shared" si="7"/>
      </c>
      <c r="AC29" s="86"/>
      <c r="AD29" s="112" t="s">
        <v>71</v>
      </c>
      <c r="AE29" s="108">
        <f t="shared" si="8"/>
      </c>
      <c r="AF29" s="86"/>
      <c r="AG29" s="86"/>
      <c r="AH29" s="86"/>
      <c r="AI29" s="86"/>
    </row>
    <row r="30" spans="2:35" ht="12.75" outlineLevel="2">
      <c r="B30" s="20" t="str">
        <f aca="true" t="shared" si="9" ref="B30:B45">B$18</f>
        <v>E</v>
      </c>
      <c r="C30" s="21">
        <f>C$19</f>
        <v>1</v>
      </c>
      <c r="D30" s="23">
        <f>D29+1</f>
        <v>8</v>
      </c>
      <c r="E30" s="13" t="s">
        <v>39</v>
      </c>
      <c r="F30" s="12" t="s">
        <v>9</v>
      </c>
      <c r="G30" s="254">
        <v>10</v>
      </c>
      <c r="H30" s="255"/>
      <c r="I30" s="86"/>
      <c r="J30" s="69">
        <v>2</v>
      </c>
      <c r="K30" s="69">
        <v>2</v>
      </c>
      <c r="L30" s="104" t="s">
        <v>68</v>
      </c>
      <c r="M30" s="108">
        <f t="shared" si="4"/>
        <v>10</v>
      </c>
      <c r="N30" s="86"/>
      <c r="O30" s="112" t="s">
        <v>68</v>
      </c>
      <c r="P30" s="108">
        <f t="shared" si="5"/>
        <v>10</v>
      </c>
      <c r="Q30" s="86"/>
      <c r="R30" s="112" t="s">
        <v>68</v>
      </c>
      <c r="S30" s="108">
        <f t="shared" si="2"/>
        <v>10</v>
      </c>
      <c r="T30" s="86"/>
      <c r="U30" s="112" t="s">
        <v>68</v>
      </c>
      <c r="V30" s="108">
        <f t="shared" si="3"/>
        <v>10</v>
      </c>
      <c r="W30" s="86"/>
      <c r="X30" s="112" t="s">
        <v>68</v>
      </c>
      <c r="Y30" s="108">
        <f t="shared" si="6"/>
        <v>10</v>
      </c>
      <c r="Z30" s="86"/>
      <c r="AA30" s="112" t="s">
        <v>68</v>
      </c>
      <c r="AB30" s="108">
        <f t="shared" si="7"/>
        <v>10</v>
      </c>
      <c r="AC30" s="86"/>
      <c r="AD30" s="112" t="s">
        <v>68</v>
      </c>
      <c r="AE30" s="108">
        <f t="shared" si="8"/>
        <v>10</v>
      </c>
      <c r="AF30" s="86"/>
      <c r="AG30" s="86"/>
      <c r="AH30" s="86"/>
      <c r="AI30" s="86"/>
    </row>
    <row r="31" spans="2:35" ht="12.75" outlineLevel="2">
      <c r="B31" s="20" t="str">
        <f t="shared" si="9"/>
        <v>E</v>
      </c>
      <c r="C31" s="21">
        <f>C$19</f>
        <v>1</v>
      </c>
      <c r="D31" s="23">
        <f>D30+1</f>
        <v>9</v>
      </c>
      <c r="E31" s="13" t="s">
        <v>93</v>
      </c>
      <c r="F31" s="12"/>
      <c r="G31" s="254">
        <v>15</v>
      </c>
      <c r="H31" s="255"/>
      <c r="I31" s="86"/>
      <c r="J31" s="69">
        <v>2</v>
      </c>
      <c r="K31" s="69">
        <v>2</v>
      </c>
      <c r="L31" s="104" t="s">
        <v>68</v>
      </c>
      <c r="M31" s="108">
        <f t="shared" si="4"/>
        <v>0</v>
      </c>
      <c r="N31" s="86"/>
      <c r="O31" s="112" t="s">
        <v>68</v>
      </c>
      <c r="P31" s="108">
        <f t="shared" si="5"/>
        <v>15</v>
      </c>
      <c r="Q31" s="86"/>
      <c r="R31" s="112" t="s">
        <v>68</v>
      </c>
      <c r="S31" s="108">
        <f t="shared" si="2"/>
        <v>15</v>
      </c>
      <c r="T31" s="86"/>
      <c r="U31" s="112" t="s">
        <v>68</v>
      </c>
      <c r="V31" s="108">
        <f t="shared" si="3"/>
        <v>15</v>
      </c>
      <c r="W31" s="86"/>
      <c r="X31" s="112" t="s">
        <v>71</v>
      </c>
      <c r="Y31" s="108">
        <f t="shared" si="6"/>
      </c>
      <c r="Z31" s="86"/>
      <c r="AA31" s="112" t="s">
        <v>71</v>
      </c>
      <c r="AB31" s="108">
        <f t="shared" si="7"/>
      </c>
      <c r="AC31" s="86"/>
      <c r="AD31" s="112" t="s">
        <v>68</v>
      </c>
      <c r="AE31" s="108">
        <f t="shared" si="8"/>
        <v>15</v>
      </c>
      <c r="AF31" s="86"/>
      <c r="AG31" s="86"/>
      <c r="AH31" s="86"/>
      <c r="AI31" s="86"/>
    </row>
    <row r="32" spans="2:35" ht="12.75" outlineLevel="2">
      <c r="B32" s="20" t="str">
        <f t="shared" si="9"/>
        <v>E</v>
      </c>
      <c r="C32" s="21">
        <f>C$19</f>
        <v>1</v>
      </c>
      <c r="D32" s="23">
        <f>D31+1</f>
        <v>10</v>
      </c>
      <c r="E32" s="13" t="s">
        <v>94</v>
      </c>
      <c r="F32" s="12"/>
      <c r="G32" s="254">
        <v>10</v>
      </c>
      <c r="H32" s="255"/>
      <c r="I32" s="86"/>
      <c r="J32" s="69">
        <v>2</v>
      </c>
      <c r="K32" s="69">
        <v>2</v>
      </c>
      <c r="L32" s="104" t="s">
        <v>68</v>
      </c>
      <c r="M32" s="108">
        <f t="shared" si="4"/>
        <v>0</v>
      </c>
      <c r="N32" s="86"/>
      <c r="O32" s="112" t="s">
        <v>68</v>
      </c>
      <c r="P32" s="108">
        <f t="shared" si="5"/>
        <v>10</v>
      </c>
      <c r="Q32" s="86"/>
      <c r="R32" s="112" t="s">
        <v>68</v>
      </c>
      <c r="S32" s="108">
        <f t="shared" si="2"/>
        <v>10</v>
      </c>
      <c r="T32" s="86"/>
      <c r="U32" s="112" t="s">
        <v>68</v>
      </c>
      <c r="V32" s="108">
        <f t="shared" si="3"/>
        <v>10</v>
      </c>
      <c r="W32" s="86"/>
      <c r="X32" s="112" t="s">
        <v>68</v>
      </c>
      <c r="Y32" s="108">
        <f t="shared" si="6"/>
        <v>10</v>
      </c>
      <c r="Z32" s="86"/>
      <c r="AA32" s="112" t="s">
        <v>68</v>
      </c>
      <c r="AB32" s="108">
        <f t="shared" si="7"/>
        <v>10</v>
      </c>
      <c r="AC32" s="86"/>
      <c r="AD32" s="112" t="s">
        <v>68</v>
      </c>
      <c r="AE32" s="108">
        <f t="shared" si="8"/>
        <v>10</v>
      </c>
      <c r="AF32" s="86"/>
      <c r="AG32" s="86"/>
      <c r="AH32" s="86"/>
      <c r="AI32" s="86"/>
    </row>
    <row r="33" spans="2:35" ht="12.75" outlineLevel="1">
      <c r="B33" s="34" t="str">
        <f t="shared" si="9"/>
        <v>E</v>
      </c>
      <c r="C33" s="35">
        <v>2</v>
      </c>
      <c r="D33" s="27"/>
      <c r="E33" s="158" t="s">
        <v>108</v>
      </c>
      <c r="F33" s="78">
        <v>55</v>
      </c>
      <c r="G33" s="140">
        <f>IF(H33&gt;F33,F33,H33)</f>
        <v>55</v>
      </c>
      <c r="H33" s="80">
        <f>SUMIF(L34:L37,"j",G34:G37)</f>
        <v>55</v>
      </c>
      <c r="I33" s="86"/>
      <c r="J33" s="69"/>
      <c r="K33" s="69"/>
      <c r="L33" s="117"/>
      <c r="M33" s="105">
        <f>SUM(M34:M37)</f>
        <v>0</v>
      </c>
      <c r="N33" s="86"/>
      <c r="O33" s="244">
        <f>IF(SUM(P34:P37)&gt;$F33,$F33,SUM(P34:P37))</f>
        <v>30</v>
      </c>
      <c r="P33" s="245"/>
      <c r="Q33" s="86"/>
      <c r="R33" s="244">
        <f>IF(SUM(S34:S37)&gt;$F33,$F33,SUM(S34:S37))</f>
        <v>30</v>
      </c>
      <c r="S33" s="245"/>
      <c r="T33" s="86"/>
      <c r="U33" s="244">
        <f>IF(SUM(V34:V37)&gt;$F33,$F33,SUM(V34:V37))</f>
        <v>30</v>
      </c>
      <c r="V33" s="245"/>
      <c r="W33" s="86"/>
      <c r="X33" s="244">
        <f>IF(SUM(Y34:Y37)&gt;$F33,$F33,SUM(Y34:Y37))</f>
        <v>30</v>
      </c>
      <c r="Y33" s="245"/>
      <c r="Z33" s="86"/>
      <c r="AA33" s="244">
        <f>IF(SUM(AB34:AB37)&gt;$F33,$F33,SUM(AB34:AB37))</f>
        <v>30</v>
      </c>
      <c r="AB33" s="245"/>
      <c r="AC33" s="86"/>
      <c r="AD33" s="244">
        <f>IF(SUM(AE34:AE37)&gt;$F33,$F33,SUM(AE34:AE37))</f>
        <v>30</v>
      </c>
      <c r="AE33" s="245"/>
      <c r="AF33" s="91"/>
      <c r="AG33" s="91"/>
      <c r="AH33" s="86"/>
      <c r="AI33" s="86"/>
    </row>
    <row r="34" spans="2:35" ht="12.75" outlineLevel="2">
      <c r="B34" s="20" t="str">
        <f t="shared" si="9"/>
        <v>E</v>
      </c>
      <c r="C34" s="21">
        <f>C$33</f>
        <v>2</v>
      </c>
      <c r="D34" s="23">
        <v>1</v>
      </c>
      <c r="E34" s="13" t="s">
        <v>56</v>
      </c>
      <c r="F34" s="12"/>
      <c r="G34" s="254">
        <v>5</v>
      </c>
      <c r="H34" s="255"/>
      <c r="I34" s="86"/>
      <c r="J34" s="157">
        <v>0</v>
      </c>
      <c r="K34" s="69">
        <v>1</v>
      </c>
      <c r="L34" s="104" t="s">
        <v>68</v>
      </c>
      <c r="M34" s="108">
        <f>IF(AND($F34=M$4,$L34="j"),$G34,0)</f>
        <v>0</v>
      </c>
      <c r="N34" s="86"/>
      <c r="O34" s="112" t="s">
        <v>68</v>
      </c>
      <c r="P34" s="108">
        <f>IF(AND(O34="j",$L34="j"),$G34,"")</f>
        <v>5</v>
      </c>
      <c r="Q34" s="86"/>
      <c r="R34" s="112" t="s">
        <v>68</v>
      </c>
      <c r="S34" s="108">
        <f>IF(AND(R34="j",$L34="j"),$G34,"")</f>
        <v>5</v>
      </c>
      <c r="T34" s="86"/>
      <c r="U34" s="112" t="s">
        <v>68</v>
      </c>
      <c r="V34" s="108">
        <f>IF(AND(U34="j",$L34="j"),$G34,"")</f>
        <v>5</v>
      </c>
      <c r="W34" s="86"/>
      <c r="X34" s="112" t="s">
        <v>68</v>
      </c>
      <c r="Y34" s="108">
        <f>IF(AND(X34="j",$L34="j"),$G34,"")</f>
        <v>5</v>
      </c>
      <c r="Z34" s="86"/>
      <c r="AA34" s="112" t="s">
        <v>68</v>
      </c>
      <c r="AB34" s="108">
        <f>IF(AND(AA34="j",$L34="j"),$G34,"")</f>
        <v>5</v>
      </c>
      <c r="AC34" s="86"/>
      <c r="AD34" s="112" t="s">
        <v>68</v>
      </c>
      <c r="AE34" s="108">
        <f>IF(AND(AD34="j",$L34="j"),$G34,"")</f>
        <v>5</v>
      </c>
      <c r="AF34" s="86"/>
      <c r="AG34" s="86"/>
      <c r="AH34" s="86"/>
      <c r="AI34" s="86"/>
    </row>
    <row r="35" spans="2:35" ht="12.75" outlineLevel="2">
      <c r="B35" s="20" t="str">
        <f t="shared" si="9"/>
        <v>E</v>
      </c>
      <c r="C35" s="21">
        <f>C$33</f>
        <v>2</v>
      </c>
      <c r="D35" s="23">
        <f>D34+1</f>
        <v>2</v>
      </c>
      <c r="E35" s="13" t="s">
        <v>25</v>
      </c>
      <c r="F35" s="12"/>
      <c r="G35" s="254">
        <v>10</v>
      </c>
      <c r="H35" s="255"/>
      <c r="I35" s="86"/>
      <c r="J35" s="69">
        <v>2</v>
      </c>
      <c r="K35" s="69">
        <v>2</v>
      </c>
      <c r="L35" s="104" t="s">
        <v>68</v>
      </c>
      <c r="M35" s="108">
        <f>IF(AND($F35=M$4,$L35="j"),$G35,0)</f>
        <v>0</v>
      </c>
      <c r="N35" s="86"/>
      <c r="O35" s="112" t="s">
        <v>68</v>
      </c>
      <c r="P35" s="108">
        <f>IF(AND(O35="j",$L35="j"),$G35,"")</f>
        <v>10</v>
      </c>
      <c r="Q35" s="86"/>
      <c r="R35" s="112" t="s">
        <v>68</v>
      </c>
      <c r="S35" s="108">
        <f>IF(AND(R35="j",$L35="j"),$G35,"")</f>
        <v>10</v>
      </c>
      <c r="T35" s="86"/>
      <c r="U35" s="112" t="s">
        <v>68</v>
      </c>
      <c r="V35" s="108">
        <f>IF(AND(U35="j",$L35="j"),$G35,"")</f>
        <v>10</v>
      </c>
      <c r="W35" s="86"/>
      <c r="X35" s="112" t="s">
        <v>68</v>
      </c>
      <c r="Y35" s="108">
        <f>IF(AND(X35="j",$L35="j"),$G35,"")</f>
        <v>10</v>
      </c>
      <c r="Z35" s="86"/>
      <c r="AA35" s="112" t="s">
        <v>68</v>
      </c>
      <c r="AB35" s="108">
        <f>IF(AND(AA35="j",$L35="j"),$G35,"")</f>
        <v>10</v>
      </c>
      <c r="AC35" s="86"/>
      <c r="AD35" s="112" t="s">
        <v>68</v>
      </c>
      <c r="AE35" s="108">
        <f>IF(AND(AD35="j",$L35="j"),$G35,"")</f>
        <v>10</v>
      </c>
      <c r="AF35" s="86"/>
      <c r="AG35" s="86"/>
      <c r="AH35" s="86"/>
      <c r="AI35" s="86"/>
    </row>
    <row r="36" spans="2:35" ht="12.75" outlineLevel="2">
      <c r="B36" s="20" t="str">
        <f t="shared" si="9"/>
        <v>E</v>
      </c>
      <c r="C36" s="21">
        <f>C$33</f>
        <v>2</v>
      </c>
      <c r="D36" s="23">
        <f>D35+1</f>
        <v>3</v>
      </c>
      <c r="E36" s="13" t="s">
        <v>65</v>
      </c>
      <c r="F36" s="12"/>
      <c r="G36" s="254">
        <v>15</v>
      </c>
      <c r="H36" s="255"/>
      <c r="I36" s="86"/>
      <c r="J36" s="69">
        <v>2</v>
      </c>
      <c r="K36" s="69">
        <v>2</v>
      </c>
      <c r="L36" s="104" t="s">
        <v>68</v>
      </c>
      <c r="M36" s="108">
        <f>IF(AND($F36=M$4,$L36="j"),$G36,0)</f>
        <v>0</v>
      </c>
      <c r="N36" s="86"/>
      <c r="O36" s="112" t="s">
        <v>68</v>
      </c>
      <c r="P36" s="108">
        <f>IF(AND(O36="j",$L36="j"),$G36,"")</f>
        <v>15</v>
      </c>
      <c r="Q36" s="86"/>
      <c r="R36" s="112" t="s">
        <v>68</v>
      </c>
      <c r="S36" s="108">
        <f>IF(AND(R36="j",$L36="j"),$G36,"")</f>
        <v>15</v>
      </c>
      <c r="T36" s="86"/>
      <c r="U36" s="112" t="s">
        <v>68</v>
      </c>
      <c r="V36" s="108">
        <f>IF(AND(U36="j",$L36="j"),$G36,"")</f>
        <v>15</v>
      </c>
      <c r="W36" s="86"/>
      <c r="X36" s="112" t="s">
        <v>68</v>
      </c>
      <c r="Y36" s="108">
        <f>IF(AND(X36="j",$L36="j"),$G36,"")</f>
        <v>15</v>
      </c>
      <c r="Z36" s="86"/>
      <c r="AA36" s="112" t="s">
        <v>68</v>
      </c>
      <c r="AB36" s="108">
        <f>IF(AND(AA36="j",$L36="j"),$G36,"")</f>
        <v>15</v>
      </c>
      <c r="AC36" s="86"/>
      <c r="AD36" s="112" t="s">
        <v>68</v>
      </c>
      <c r="AE36" s="108">
        <f>IF(AND(AD36="j",$L36="j"),$G36,"")</f>
        <v>15</v>
      </c>
      <c r="AF36" s="86"/>
      <c r="AG36" s="86"/>
      <c r="AH36" s="86"/>
      <c r="AI36" s="86"/>
    </row>
    <row r="37" spans="2:35" ht="12.75" outlineLevel="2">
      <c r="B37" s="20" t="str">
        <f t="shared" si="9"/>
        <v>E</v>
      </c>
      <c r="C37" s="21">
        <f>C$33</f>
        <v>2</v>
      </c>
      <c r="D37" s="23">
        <f>D36+1</f>
        <v>4</v>
      </c>
      <c r="E37" s="13" t="s">
        <v>77</v>
      </c>
      <c r="F37" s="12"/>
      <c r="G37" s="254">
        <v>25</v>
      </c>
      <c r="H37" s="255"/>
      <c r="I37" s="86"/>
      <c r="J37" s="69">
        <v>1</v>
      </c>
      <c r="K37" s="69">
        <v>3</v>
      </c>
      <c r="L37" s="104" t="s">
        <v>68</v>
      </c>
      <c r="M37" s="108">
        <f>IF(AND($F37=M$4,$L37="j"),$G37,0)</f>
        <v>0</v>
      </c>
      <c r="N37" s="86"/>
      <c r="O37" s="112" t="s">
        <v>71</v>
      </c>
      <c r="P37" s="108">
        <f>IF(AND(O37="j",$L37="j"),$G37,"")</f>
      </c>
      <c r="Q37" s="86"/>
      <c r="R37" s="112" t="s">
        <v>71</v>
      </c>
      <c r="S37" s="108">
        <f>IF(AND(R37="j",$L37="j"),$G37,"")</f>
      </c>
      <c r="T37" s="86"/>
      <c r="U37" s="112" t="s">
        <v>71</v>
      </c>
      <c r="V37" s="108">
        <f>IF(AND(U37="j",$L37="j"),$G37,"")</f>
      </c>
      <c r="W37" s="86"/>
      <c r="X37" s="112" t="s">
        <v>71</v>
      </c>
      <c r="Y37" s="108">
        <f>IF(AND(X37="j",$L37="j"),$G37,"")</f>
      </c>
      <c r="Z37" s="86"/>
      <c r="AA37" s="112" t="s">
        <v>71</v>
      </c>
      <c r="AB37" s="108">
        <f>IF(AND(AA37="j",$L37="j"),$G37,"")</f>
      </c>
      <c r="AC37" s="86"/>
      <c r="AD37" s="112" t="s">
        <v>71</v>
      </c>
      <c r="AE37" s="108">
        <f>IF(AND(AD37="j",$L37="j"),$G37,"")</f>
      </c>
      <c r="AF37" s="86"/>
      <c r="AG37" s="86"/>
      <c r="AH37" s="86"/>
      <c r="AI37" s="86"/>
    </row>
    <row r="38" spans="2:35" ht="12.75" outlineLevel="1">
      <c r="B38" s="34" t="str">
        <f t="shared" si="9"/>
        <v>E</v>
      </c>
      <c r="C38" s="35">
        <v>3</v>
      </c>
      <c r="D38" s="27"/>
      <c r="E38" s="158" t="s">
        <v>109</v>
      </c>
      <c r="F38" s="78">
        <v>75</v>
      </c>
      <c r="G38" s="140">
        <f>IF(H38&gt;F38,F38,H38)</f>
        <v>40</v>
      </c>
      <c r="H38" s="80">
        <f>SUMIF(L39:L45,"j",G39:G45)</f>
        <v>40</v>
      </c>
      <c r="I38" s="86"/>
      <c r="J38" s="69"/>
      <c r="K38" s="69"/>
      <c r="L38" s="117"/>
      <c r="M38" s="105">
        <f>SUM(M39:M45)</f>
        <v>10</v>
      </c>
      <c r="N38" s="86"/>
      <c r="O38" s="244">
        <f>IF(SUM(P39:P45)&gt;$F38,$F38,SUM(P39:P45))</f>
        <v>40</v>
      </c>
      <c r="P38" s="245"/>
      <c r="Q38" s="86"/>
      <c r="R38" s="244">
        <f>IF(SUM(S39:S45)&gt;$F38,$F38,SUM(S39:S45))</f>
        <v>10</v>
      </c>
      <c r="S38" s="245"/>
      <c r="T38" s="86"/>
      <c r="U38" s="244">
        <f>IF(SUM(V39:V45)&gt;$F38,$F38,SUM(V39:V45))</f>
        <v>15</v>
      </c>
      <c r="V38" s="245"/>
      <c r="W38" s="86"/>
      <c r="X38" s="244">
        <f>IF(SUM(Y39:Y45)&gt;$F38,$F38,SUM(Y39:Y45))</f>
        <v>10</v>
      </c>
      <c r="Y38" s="245"/>
      <c r="Z38" s="86"/>
      <c r="AA38" s="244">
        <f>IF(SUM(AB39:AB45)&gt;$F38,$F38,SUM(AB39:AB45))</f>
        <v>15</v>
      </c>
      <c r="AB38" s="245"/>
      <c r="AC38" s="86"/>
      <c r="AD38" s="244">
        <f>IF(SUM(AE39:AE45)&gt;$F38,$F38,SUM(AE39:AE45))</f>
        <v>20</v>
      </c>
      <c r="AE38" s="245"/>
      <c r="AF38" s="91"/>
      <c r="AG38" s="91"/>
      <c r="AH38" s="86"/>
      <c r="AI38" s="86"/>
    </row>
    <row r="39" spans="2:35" ht="12.75" outlineLevel="2">
      <c r="B39" s="20" t="str">
        <f t="shared" si="9"/>
        <v>E</v>
      </c>
      <c r="C39" s="21">
        <f aca="true" t="shared" si="10" ref="C39:C45">C$38</f>
        <v>3</v>
      </c>
      <c r="D39" s="23">
        <v>1</v>
      </c>
      <c r="E39" s="13" t="s">
        <v>26</v>
      </c>
      <c r="F39" s="12"/>
      <c r="G39" s="254">
        <v>10</v>
      </c>
      <c r="H39" s="255"/>
      <c r="I39" s="86"/>
      <c r="J39" s="157">
        <v>0</v>
      </c>
      <c r="K39" s="69">
        <v>2</v>
      </c>
      <c r="L39" s="104" t="s">
        <v>68</v>
      </c>
      <c r="M39" s="108">
        <f aca="true" t="shared" si="11" ref="M39:M45">IF(AND($F39=M$4,$L39="j"),$G39,0)</f>
        <v>0</v>
      </c>
      <c r="N39" s="86"/>
      <c r="O39" s="112" t="s">
        <v>68</v>
      </c>
      <c r="P39" s="108">
        <f aca="true" t="shared" si="12" ref="P39:P45">IF(AND(O39="j",$L39="j"),$G39,"")</f>
        <v>10</v>
      </c>
      <c r="Q39" s="86"/>
      <c r="R39" s="112" t="s">
        <v>71</v>
      </c>
      <c r="S39" s="108">
        <f aca="true" t="shared" si="13" ref="S39:S45">IF(AND(R39="j",$L39="j"),$G39,"")</f>
      </c>
      <c r="T39" s="86"/>
      <c r="U39" s="112" t="s">
        <v>71</v>
      </c>
      <c r="V39" s="108">
        <f aca="true" t="shared" si="14" ref="V39:V45">IF(AND(U39="j",$L39="j"),$G39,"")</f>
      </c>
      <c r="W39" s="86"/>
      <c r="X39" s="112" t="s">
        <v>71</v>
      </c>
      <c r="Y39" s="108">
        <f aca="true" t="shared" si="15" ref="Y39:Y45">IF(AND(X39="j",$L39="j"),$G39,"")</f>
      </c>
      <c r="Z39" s="86"/>
      <c r="AA39" s="112" t="s">
        <v>68</v>
      </c>
      <c r="AB39" s="108">
        <f aca="true" t="shared" si="16" ref="AB39:AB45">IF(AND(AA39="j",$L39="j"),$G39,"")</f>
        <v>10</v>
      </c>
      <c r="AC39" s="86"/>
      <c r="AD39" s="112" t="s">
        <v>68</v>
      </c>
      <c r="AE39" s="108">
        <f aca="true" t="shared" si="17" ref="AE39:AE45">IF(AND(AD39="j",$L39="j"),$G39,"")</f>
        <v>10</v>
      </c>
      <c r="AF39" s="86"/>
      <c r="AG39" s="86"/>
      <c r="AH39" s="86"/>
      <c r="AI39" s="86"/>
    </row>
    <row r="40" spans="2:35" ht="25.5" outlineLevel="2">
      <c r="B40" s="20" t="str">
        <f t="shared" si="9"/>
        <v>E</v>
      </c>
      <c r="C40" s="21">
        <f t="shared" si="10"/>
        <v>3</v>
      </c>
      <c r="D40" s="23">
        <f aca="true" t="shared" si="18" ref="D40:D45">D39+1</f>
        <v>2</v>
      </c>
      <c r="E40" s="13" t="s">
        <v>27</v>
      </c>
      <c r="F40" s="12"/>
      <c r="G40" s="254">
        <v>15</v>
      </c>
      <c r="H40" s="255"/>
      <c r="I40" s="86"/>
      <c r="J40" s="157">
        <v>0</v>
      </c>
      <c r="K40" s="69">
        <v>2</v>
      </c>
      <c r="L40" s="104" t="s">
        <v>68</v>
      </c>
      <c r="M40" s="108">
        <f t="shared" si="11"/>
        <v>0</v>
      </c>
      <c r="N40" s="86"/>
      <c r="O40" s="112" t="s">
        <v>68</v>
      </c>
      <c r="P40" s="108">
        <f t="shared" si="12"/>
        <v>15</v>
      </c>
      <c r="Q40" s="86"/>
      <c r="R40" s="112" t="s">
        <v>71</v>
      </c>
      <c r="S40" s="108">
        <f t="shared" si="13"/>
      </c>
      <c r="T40" s="86"/>
      <c r="U40" s="112" t="s">
        <v>71</v>
      </c>
      <c r="V40" s="108">
        <f t="shared" si="14"/>
      </c>
      <c r="W40" s="86"/>
      <c r="X40" s="112" t="s">
        <v>71</v>
      </c>
      <c r="Y40" s="108">
        <f t="shared" si="15"/>
      </c>
      <c r="Z40" s="86"/>
      <c r="AA40" s="112" t="s">
        <v>71</v>
      </c>
      <c r="AB40" s="108">
        <f t="shared" si="16"/>
      </c>
      <c r="AC40" s="86"/>
      <c r="AD40" s="112" t="s">
        <v>71</v>
      </c>
      <c r="AE40" s="108">
        <f t="shared" si="17"/>
      </c>
      <c r="AF40" s="86"/>
      <c r="AG40" s="86"/>
      <c r="AH40" s="86"/>
      <c r="AI40" s="86"/>
    </row>
    <row r="41" spans="2:35" ht="25.5" outlineLevel="2">
      <c r="B41" s="20" t="str">
        <f t="shared" si="9"/>
        <v>E</v>
      </c>
      <c r="C41" s="21">
        <f t="shared" si="10"/>
        <v>3</v>
      </c>
      <c r="D41" s="23">
        <f t="shared" si="18"/>
        <v>3</v>
      </c>
      <c r="E41" s="13" t="s">
        <v>81</v>
      </c>
      <c r="F41" s="12" t="s">
        <v>9</v>
      </c>
      <c r="G41" s="254">
        <v>10</v>
      </c>
      <c r="H41" s="255"/>
      <c r="I41" s="86"/>
      <c r="J41" s="69">
        <v>1</v>
      </c>
      <c r="K41" s="69">
        <v>2</v>
      </c>
      <c r="L41" s="104" t="s">
        <v>68</v>
      </c>
      <c r="M41" s="108">
        <f t="shared" si="11"/>
        <v>10</v>
      </c>
      <c r="N41" s="86"/>
      <c r="O41" s="112" t="s">
        <v>68</v>
      </c>
      <c r="P41" s="108">
        <f t="shared" si="12"/>
        <v>10</v>
      </c>
      <c r="Q41" s="86"/>
      <c r="R41" s="112" t="s">
        <v>68</v>
      </c>
      <c r="S41" s="108">
        <f t="shared" si="13"/>
        <v>10</v>
      </c>
      <c r="T41" s="86"/>
      <c r="U41" s="112" t="s">
        <v>68</v>
      </c>
      <c r="V41" s="108">
        <f t="shared" si="14"/>
        <v>10</v>
      </c>
      <c r="W41" s="86"/>
      <c r="X41" s="112" t="s">
        <v>68</v>
      </c>
      <c r="Y41" s="108">
        <f t="shared" si="15"/>
        <v>10</v>
      </c>
      <c r="Z41" s="86"/>
      <c r="AA41" s="112" t="s">
        <v>71</v>
      </c>
      <c r="AB41" s="108">
        <f t="shared" si="16"/>
      </c>
      <c r="AC41" s="86"/>
      <c r="AD41" s="112" t="s">
        <v>68</v>
      </c>
      <c r="AE41" s="108">
        <f t="shared" si="17"/>
        <v>10</v>
      </c>
      <c r="AF41" s="86"/>
      <c r="AG41" s="86"/>
      <c r="AH41" s="86"/>
      <c r="AI41" s="86"/>
    </row>
    <row r="42" spans="2:35" ht="12.75" outlineLevel="2">
      <c r="B42" s="20" t="str">
        <f t="shared" si="9"/>
        <v>E</v>
      </c>
      <c r="C42" s="21">
        <f t="shared" si="10"/>
        <v>3</v>
      </c>
      <c r="D42" s="23">
        <f t="shared" si="18"/>
        <v>4</v>
      </c>
      <c r="E42" s="13" t="s">
        <v>28</v>
      </c>
      <c r="F42" s="12"/>
      <c r="G42" s="254">
        <v>5</v>
      </c>
      <c r="H42" s="255"/>
      <c r="I42" s="86"/>
      <c r="J42" s="157">
        <v>0</v>
      </c>
      <c r="K42" s="69">
        <v>2</v>
      </c>
      <c r="L42" s="104" t="s">
        <v>71</v>
      </c>
      <c r="M42" s="108">
        <f t="shared" si="11"/>
        <v>0</v>
      </c>
      <c r="N42" s="86"/>
      <c r="O42" s="112" t="s">
        <v>68</v>
      </c>
      <c r="P42" s="108">
        <f t="shared" si="12"/>
      </c>
      <c r="Q42" s="86"/>
      <c r="R42" s="112" t="s">
        <v>71</v>
      </c>
      <c r="S42" s="108">
        <f t="shared" si="13"/>
      </c>
      <c r="T42" s="86"/>
      <c r="U42" s="112" t="s">
        <v>68</v>
      </c>
      <c r="V42" s="108">
        <f t="shared" si="14"/>
      </c>
      <c r="W42" s="86"/>
      <c r="X42" s="112" t="s">
        <v>71</v>
      </c>
      <c r="Y42" s="108">
        <f t="shared" si="15"/>
      </c>
      <c r="Z42" s="86"/>
      <c r="AA42" s="112" t="s">
        <v>68</v>
      </c>
      <c r="AB42" s="108">
        <f t="shared" si="16"/>
      </c>
      <c r="AC42" s="86"/>
      <c r="AD42" s="112" t="s">
        <v>71</v>
      </c>
      <c r="AE42" s="108">
        <f t="shared" si="17"/>
      </c>
      <c r="AF42" s="86"/>
      <c r="AG42" s="86"/>
      <c r="AH42" s="86"/>
      <c r="AI42" s="86"/>
    </row>
    <row r="43" spans="2:35" ht="12.75" outlineLevel="2">
      <c r="B43" s="20" t="str">
        <f t="shared" si="9"/>
        <v>E</v>
      </c>
      <c r="C43" s="21">
        <f t="shared" si="10"/>
        <v>3</v>
      </c>
      <c r="D43" s="23">
        <f t="shared" si="18"/>
        <v>5</v>
      </c>
      <c r="E43" s="13" t="s">
        <v>29</v>
      </c>
      <c r="F43" s="12"/>
      <c r="G43" s="254">
        <v>5</v>
      </c>
      <c r="H43" s="255"/>
      <c r="I43" s="86"/>
      <c r="J43" s="69">
        <v>1</v>
      </c>
      <c r="K43" s="69">
        <v>2</v>
      </c>
      <c r="L43" s="104" t="s">
        <v>68</v>
      </c>
      <c r="M43" s="108">
        <f t="shared" si="11"/>
        <v>0</v>
      </c>
      <c r="N43" s="86"/>
      <c r="O43" s="112" t="s">
        <v>68</v>
      </c>
      <c r="P43" s="108">
        <f t="shared" si="12"/>
        <v>5</v>
      </c>
      <c r="Q43" s="86"/>
      <c r="R43" s="112" t="s">
        <v>71</v>
      </c>
      <c r="S43" s="108">
        <f t="shared" si="13"/>
      </c>
      <c r="T43" s="86"/>
      <c r="U43" s="112" t="s">
        <v>68</v>
      </c>
      <c r="V43" s="108">
        <f t="shared" si="14"/>
        <v>5</v>
      </c>
      <c r="W43" s="86"/>
      <c r="X43" s="112" t="s">
        <v>71</v>
      </c>
      <c r="Y43" s="108">
        <f t="shared" si="15"/>
      </c>
      <c r="Z43" s="86"/>
      <c r="AA43" s="112" t="s">
        <v>68</v>
      </c>
      <c r="AB43" s="108">
        <f t="shared" si="16"/>
        <v>5</v>
      </c>
      <c r="AC43" s="86"/>
      <c r="AD43" s="112" t="s">
        <v>71</v>
      </c>
      <c r="AE43" s="108">
        <f t="shared" si="17"/>
      </c>
      <c r="AF43" s="86"/>
      <c r="AG43" s="86"/>
      <c r="AH43" s="86"/>
      <c r="AI43" s="86"/>
    </row>
    <row r="44" spans="2:35" ht="12.75" outlineLevel="2">
      <c r="B44" s="20" t="str">
        <f t="shared" si="9"/>
        <v>E</v>
      </c>
      <c r="C44" s="21">
        <f t="shared" si="10"/>
        <v>3</v>
      </c>
      <c r="D44" s="23">
        <f t="shared" si="18"/>
        <v>6</v>
      </c>
      <c r="E44" s="13" t="s">
        <v>95</v>
      </c>
      <c r="F44" s="12"/>
      <c r="G44" s="254">
        <v>20</v>
      </c>
      <c r="H44" s="255"/>
      <c r="I44" s="86"/>
      <c r="J44" s="157">
        <v>0</v>
      </c>
      <c r="K44" s="69">
        <v>2</v>
      </c>
      <c r="L44" s="104" t="s">
        <v>71</v>
      </c>
      <c r="M44" s="108">
        <f t="shared" si="11"/>
        <v>0</v>
      </c>
      <c r="N44" s="86"/>
      <c r="O44" s="112" t="s">
        <v>68</v>
      </c>
      <c r="P44" s="108">
        <f t="shared" si="12"/>
      </c>
      <c r="Q44" s="86"/>
      <c r="R44" s="112" t="s">
        <v>68</v>
      </c>
      <c r="S44" s="108">
        <f t="shared" si="13"/>
      </c>
      <c r="T44" s="86"/>
      <c r="U44" s="112" t="s">
        <v>68</v>
      </c>
      <c r="V44" s="108">
        <f t="shared" si="14"/>
      </c>
      <c r="W44" s="86"/>
      <c r="X44" s="112" t="s">
        <v>68</v>
      </c>
      <c r="Y44" s="108">
        <f t="shared" si="15"/>
      </c>
      <c r="Z44" s="86"/>
      <c r="AA44" s="112" t="s">
        <v>68</v>
      </c>
      <c r="AB44" s="108">
        <f t="shared" si="16"/>
      </c>
      <c r="AC44" s="86"/>
      <c r="AD44" s="112" t="s">
        <v>68</v>
      </c>
      <c r="AE44" s="108">
        <f t="shared" si="17"/>
      </c>
      <c r="AF44" s="86"/>
      <c r="AG44" s="86"/>
      <c r="AH44" s="86"/>
      <c r="AI44" s="86"/>
    </row>
    <row r="45" spans="2:35" ht="13.5" outlineLevel="2" thickBot="1">
      <c r="B45" s="24" t="str">
        <f t="shared" si="9"/>
        <v>E</v>
      </c>
      <c r="C45" s="25">
        <f t="shared" si="10"/>
        <v>3</v>
      </c>
      <c r="D45" s="26">
        <f t="shared" si="18"/>
        <v>7</v>
      </c>
      <c r="E45" s="14" t="s">
        <v>96</v>
      </c>
      <c r="F45" s="15"/>
      <c r="G45" s="263">
        <v>10</v>
      </c>
      <c r="H45" s="264"/>
      <c r="I45" s="86"/>
      <c r="J45" s="157">
        <v>0</v>
      </c>
      <c r="K45" s="69">
        <v>1</v>
      </c>
      <c r="L45" s="104" t="s">
        <v>71</v>
      </c>
      <c r="M45" s="108">
        <f t="shared" si="11"/>
        <v>0</v>
      </c>
      <c r="N45" s="86"/>
      <c r="O45" s="112" t="s">
        <v>68</v>
      </c>
      <c r="P45" s="108">
        <f t="shared" si="12"/>
      </c>
      <c r="Q45" s="86"/>
      <c r="R45" s="112" t="s">
        <v>71</v>
      </c>
      <c r="S45" s="108">
        <f t="shared" si="13"/>
      </c>
      <c r="T45" s="86"/>
      <c r="U45" s="112" t="s">
        <v>71</v>
      </c>
      <c r="V45" s="108">
        <f t="shared" si="14"/>
      </c>
      <c r="W45" s="86"/>
      <c r="X45" s="112" t="s">
        <v>71</v>
      </c>
      <c r="Y45" s="108">
        <f t="shared" si="15"/>
      </c>
      <c r="Z45" s="86"/>
      <c r="AA45" s="112" t="s">
        <v>68</v>
      </c>
      <c r="AB45" s="108">
        <f t="shared" si="16"/>
      </c>
      <c r="AC45" s="86"/>
      <c r="AD45" s="112" t="s">
        <v>71</v>
      </c>
      <c r="AE45" s="108">
        <f t="shared" si="17"/>
      </c>
      <c r="AF45" s="86"/>
      <c r="AG45" s="86"/>
      <c r="AH45" s="86"/>
      <c r="AI45" s="86"/>
    </row>
    <row r="46" spans="4:35" ht="3.75" customHeight="1" thickBot="1">
      <c r="D46" s="10"/>
      <c r="E46" s="3" t="s">
        <v>76</v>
      </c>
      <c r="F46" s="1"/>
      <c r="G46" s="1"/>
      <c r="H46" s="1"/>
      <c r="I46" s="86"/>
      <c r="J46" s="72"/>
      <c r="K46" s="72"/>
      <c r="L46" s="118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</row>
    <row r="47" spans="2:35" s="8" customFormat="1" ht="15.75">
      <c r="B47" s="56" t="s">
        <v>32</v>
      </c>
      <c r="C47" s="57"/>
      <c r="D47" s="58"/>
      <c r="E47" s="59" t="s">
        <v>38</v>
      </c>
      <c r="F47" s="125">
        <v>200</v>
      </c>
      <c r="G47" s="142">
        <f>IF(H47&gt;F47,F47,H47)</f>
        <v>200</v>
      </c>
      <c r="H47" s="141">
        <f>G48+G59</f>
        <v>255</v>
      </c>
      <c r="I47" s="85"/>
      <c r="J47" s="70"/>
      <c r="K47" s="70"/>
      <c r="L47" s="119"/>
      <c r="M47" s="109">
        <f>M48+M59</f>
        <v>90</v>
      </c>
      <c r="N47" s="85"/>
      <c r="O47" s="256">
        <f>IF(O48+O59&gt;$F47,$F47,O48+O59)</f>
        <v>200</v>
      </c>
      <c r="P47" s="251"/>
      <c r="Q47" s="85"/>
      <c r="R47" s="256">
        <f>IF(R48+R59&gt;$F47,$F47,R48+R59)</f>
        <v>140</v>
      </c>
      <c r="S47" s="251"/>
      <c r="T47" s="85"/>
      <c r="U47" s="256">
        <f>IF(U48+U59&gt;$F47,$F47,U48+U59)</f>
        <v>150</v>
      </c>
      <c r="V47" s="251"/>
      <c r="W47" s="85"/>
      <c r="X47" s="256">
        <f>IF(X48+X59&gt;$F47,$F47,X48+X59)</f>
        <v>190</v>
      </c>
      <c r="Y47" s="251"/>
      <c r="Z47" s="85"/>
      <c r="AA47" s="256">
        <f>IF(AA48+AA59&gt;$F47,$F47,AA48+AA59)</f>
        <v>190</v>
      </c>
      <c r="AB47" s="251"/>
      <c r="AC47" s="85"/>
      <c r="AD47" s="256">
        <f>IF(AD48+AD59&gt;$F47,$F47,AD48+AD59)</f>
        <v>150</v>
      </c>
      <c r="AE47" s="251"/>
      <c r="AF47" s="115"/>
      <c r="AG47" s="115"/>
      <c r="AH47" s="85"/>
      <c r="AI47" s="85"/>
    </row>
    <row r="48" spans="2:35" ht="12.75" outlineLevel="1">
      <c r="B48" s="52" t="str">
        <f aca="true" t="shared" si="19" ref="B48:B54">B$47</f>
        <v>B</v>
      </c>
      <c r="C48" s="53">
        <v>1</v>
      </c>
      <c r="D48" s="54"/>
      <c r="E48" s="55" t="s">
        <v>5</v>
      </c>
      <c r="F48" s="81">
        <v>175</v>
      </c>
      <c r="G48" s="144">
        <f>IF(H48&gt;F48,F48,H48)</f>
        <v>175</v>
      </c>
      <c r="H48" s="143">
        <f>SUMIF(L49:L58,"j",G49:G58)</f>
        <v>175</v>
      </c>
      <c r="I48" s="86"/>
      <c r="J48" s="69"/>
      <c r="K48" s="69"/>
      <c r="L48" s="117"/>
      <c r="M48" s="105">
        <f>SUM(M49:M58)</f>
        <v>90</v>
      </c>
      <c r="N48" s="86"/>
      <c r="O48" s="244">
        <f>IF(SUM(P49:P58)&gt;$F48,$F48,SUM(P49:P58))</f>
        <v>155</v>
      </c>
      <c r="P48" s="245"/>
      <c r="Q48" s="86"/>
      <c r="R48" s="244">
        <f>IF(SUM(S49:S58)&gt;$F48,$F48,SUM(S49:S58))</f>
        <v>90</v>
      </c>
      <c r="S48" s="245"/>
      <c r="T48" s="86"/>
      <c r="U48" s="244">
        <f>IF(SUM(V49:V58)&gt;$F48,$F48,SUM(V49:V58))</f>
        <v>100</v>
      </c>
      <c r="V48" s="245"/>
      <c r="W48" s="86"/>
      <c r="X48" s="244">
        <f>IF(SUM(Y49:Y58)&gt;$F48,$F48,SUM(Y49:Y58))</f>
        <v>140</v>
      </c>
      <c r="Y48" s="245"/>
      <c r="Z48" s="86"/>
      <c r="AA48" s="244">
        <f>IF(SUM(AB49:AB58)&gt;$F48,$F48,SUM(AB49:AB58))</f>
        <v>140</v>
      </c>
      <c r="AB48" s="245"/>
      <c r="AC48" s="86"/>
      <c r="AD48" s="244">
        <f>IF(SUM(AE49:AE58)&gt;$F48,$F48,SUM(AE49:AE58))</f>
        <v>100</v>
      </c>
      <c r="AE48" s="245"/>
      <c r="AF48" s="91"/>
      <c r="AG48" s="91"/>
      <c r="AH48" s="86"/>
      <c r="AI48" s="86"/>
    </row>
    <row r="49" spans="2:35" ht="12.75" outlineLevel="2">
      <c r="B49" s="20" t="str">
        <f t="shared" si="19"/>
        <v>B</v>
      </c>
      <c r="C49" s="21">
        <f aca="true" t="shared" si="20" ref="C49:C54">C$48</f>
        <v>1</v>
      </c>
      <c r="D49" s="23">
        <v>1</v>
      </c>
      <c r="E49" s="13" t="s">
        <v>18</v>
      </c>
      <c r="F49" s="12" t="s">
        <v>9</v>
      </c>
      <c r="G49" s="254">
        <v>40</v>
      </c>
      <c r="H49" s="255"/>
      <c r="I49" s="86"/>
      <c r="J49" s="69">
        <v>3</v>
      </c>
      <c r="K49" s="69">
        <v>3</v>
      </c>
      <c r="L49" s="104" t="s">
        <v>68</v>
      </c>
      <c r="M49" s="108">
        <f aca="true" t="shared" si="21" ref="M49:M58">IF(AND($F49=M$4,$L49="j"),$G49,0)</f>
        <v>40</v>
      </c>
      <c r="N49" s="86"/>
      <c r="O49" s="112" t="s">
        <v>68</v>
      </c>
      <c r="P49" s="108">
        <f aca="true" t="shared" si="22" ref="P49:P57">IF(AND(O49="j",$L49="j"),$G49,"")</f>
        <v>40</v>
      </c>
      <c r="Q49" s="86"/>
      <c r="R49" s="112" t="s">
        <v>68</v>
      </c>
      <c r="S49" s="108">
        <f aca="true" t="shared" si="23" ref="S49:S58">IF(AND(R49="j",$L49="j"),$G49,"")</f>
        <v>40</v>
      </c>
      <c r="T49" s="86"/>
      <c r="U49" s="112" t="s">
        <v>68</v>
      </c>
      <c r="V49" s="108">
        <f aca="true" t="shared" si="24" ref="V49:V58">IF(AND(U49="j",$L49="j"),$G49,"")</f>
        <v>40</v>
      </c>
      <c r="W49" s="86"/>
      <c r="X49" s="112" t="s">
        <v>68</v>
      </c>
      <c r="Y49" s="108">
        <f aca="true" t="shared" si="25" ref="Y49:Y58">IF(AND(X49="j",$L49="j"),$G49,"")</f>
        <v>40</v>
      </c>
      <c r="Z49" s="86"/>
      <c r="AA49" s="112" t="s">
        <v>68</v>
      </c>
      <c r="AB49" s="108">
        <f aca="true" t="shared" si="26" ref="AB49:AB58">IF(AND(AA49="j",$L49="j"),$G49,"")</f>
        <v>40</v>
      </c>
      <c r="AC49" s="86"/>
      <c r="AD49" s="112" t="s">
        <v>68</v>
      </c>
      <c r="AE49" s="108">
        <f aca="true" t="shared" si="27" ref="AE49:AE58">IF(AND(AD49="j",$L49="j"),$G49,"")</f>
        <v>40</v>
      </c>
      <c r="AF49" s="86"/>
      <c r="AG49" s="86"/>
      <c r="AH49" s="86"/>
      <c r="AI49" s="86"/>
    </row>
    <row r="50" spans="2:35" ht="25.5" outlineLevel="2">
      <c r="B50" s="20" t="str">
        <f t="shared" si="19"/>
        <v>B</v>
      </c>
      <c r="C50" s="21">
        <f t="shared" si="20"/>
        <v>1</v>
      </c>
      <c r="D50" s="23">
        <f aca="true" t="shared" si="28" ref="D50:D58">D49+1</f>
        <v>2</v>
      </c>
      <c r="E50" s="13" t="s">
        <v>97</v>
      </c>
      <c r="F50" s="12"/>
      <c r="G50" s="254">
        <v>10</v>
      </c>
      <c r="H50" s="255"/>
      <c r="I50" s="86"/>
      <c r="J50" s="157">
        <v>0</v>
      </c>
      <c r="K50" s="69">
        <v>1</v>
      </c>
      <c r="L50" s="104" t="s">
        <v>68</v>
      </c>
      <c r="M50" s="108">
        <f t="shared" si="21"/>
        <v>0</v>
      </c>
      <c r="N50" s="86"/>
      <c r="O50" s="112" t="s">
        <v>71</v>
      </c>
      <c r="P50" s="108">
        <f t="shared" si="22"/>
      </c>
      <c r="Q50" s="86"/>
      <c r="R50" s="112" t="s">
        <v>71</v>
      </c>
      <c r="S50" s="108">
        <f t="shared" si="23"/>
      </c>
      <c r="T50" s="86"/>
      <c r="U50" s="112" t="s">
        <v>71</v>
      </c>
      <c r="V50" s="108">
        <f t="shared" si="24"/>
      </c>
      <c r="W50" s="86"/>
      <c r="X50" s="112" t="s">
        <v>71</v>
      </c>
      <c r="Y50" s="108">
        <f t="shared" si="25"/>
      </c>
      <c r="Z50" s="86"/>
      <c r="AA50" s="112" t="s">
        <v>71</v>
      </c>
      <c r="AB50" s="108">
        <f t="shared" si="26"/>
      </c>
      <c r="AC50" s="86"/>
      <c r="AD50" s="112" t="s">
        <v>71</v>
      </c>
      <c r="AE50" s="108">
        <f t="shared" si="27"/>
      </c>
      <c r="AF50" s="86"/>
      <c r="AG50" s="86"/>
      <c r="AH50" s="86"/>
      <c r="AI50" s="86"/>
    </row>
    <row r="51" spans="2:35" ht="12.75" outlineLevel="2">
      <c r="B51" s="20" t="str">
        <f t="shared" si="19"/>
        <v>B</v>
      </c>
      <c r="C51" s="21">
        <f t="shared" si="20"/>
        <v>1</v>
      </c>
      <c r="D51" s="23">
        <f>D49+1</f>
        <v>2</v>
      </c>
      <c r="E51" s="13" t="s">
        <v>82</v>
      </c>
      <c r="F51" s="12" t="s">
        <v>9</v>
      </c>
      <c r="G51" s="254">
        <v>15</v>
      </c>
      <c r="H51" s="255"/>
      <c r="I51" s="86"/>
      <c r="J51" s="69">
        <v>2</v>
      </c>
      <c r="K51" s="69">
        <v>3</v>
      </c>
      <c r="L51" s="104" t="s">
        <v>68</v>
      </c>
      <c r="M51" s="108">
        <f t="shared" si="21"/>
        <v>15</v>
      </c>
      <c r="N51" s="86"/>
      <c r="O51" s="112" t="s">
        <v>68</v>
      </c>
      <c r="P51" s="108">
        <f t="shared" si="22"/>
        <v>15</v>
      </c>
      <c r="Q51" s="86"/>
      <c r="R51" s="112" t="s">
        <v>68</v>
      </c>
      <c r="S51" s="108">
        <f t="shared" si="23"/>
        <v>15</v>
      </c>
      <c r="T51" s="86"/>
      <c r="U51" s="112" t="s">
        <v>68</v>
      </c>
      <c r="V51" s="108">
        <f t="shared" si="24"/>
        <v>15</v>
      </c>
      <c r="W51" s="86"/>
      <c r="X51" s="112" t="s">
        <v>68</v>
      </c>
      <c r="Y51" s="108">
        <f t="shared" si="25"/>
        <v>15</v>
      </c>
      <c r="Z51" s="86"/>
      <c r="AA51" s="112" t="s">
        <v>68</v>
      </c>
      <c r="AB51" s="108">
        <f t="shared" si="26"/>
        <v>15</v>
      </c>
      <c r="AC51" s="86"/>
      <c r="AD51" s="112" t="s">
        <v>68</v>
      </c>
      <c r="AE51" s="108">
        <f t="shared" si="27"/>
        <v>15</v>
      </c>
      <c r="AF51" s="86"/>
      <c r="AG51" s="86"/>
      <c r="AH51" s="86"/>
      <c r="AI51" s="86"/>
    </row>
    <row r="52" spans="2:35" ht="38.25" outlineLevel="2">
      <c r="B52" s="20" t="str">
        <f t="shared" si="19"/>
        <v>B</v>
      </c>
      <c r="C52" s="21">
        <f t="shared" si="20"/>
        <v>1</v>
      </c>
      <c r="D52" s="23">
        <f>D50+1</f>
        <v>3</v>
      </c>
      <c r="E52" s="13" t="s">
        <v>83</v>
      </c>
      <c r="F52" s="12" t="s">
        <v>9</v>
      </c>
      <c r="G52" s="254">
        <v>15</v>
      </c>
      <c r="H52" s="255"/>
      <c r="I52" s="86"/>
      <c r="J52" s="69">
        <v>2</v>
      </c>
      <c r="K52" s="69">
        <v>3</v>
      </c>
      <c r="L52" s="104" t="s">
        <v>68</v>
      </c>
      <c r="M52" s="108">
        <f t="shared" si="21"/>
        <v>15</v>
      </c>
      <c r="N52" s="86"/>
      <c r="O52" s="112" t="s">
        <v>68</v>
      </c>
      <c r="P52" s="108">
        <f t="shared" si="22"/>
        <v>15</v>
      </c>
      <c r="Q52" s="86"/>
      <c r="R52" s="112" t="s">
        <v>68</v>
      </c>
      <c r="S52" s="108">
        <f t="shared" si="23"/>
        <v>15</v>
      </c>
      <c r="T52" s="86"/>
      <c r="U52" s="112" t="s">
        <v>68</v>
      </c>
      <c r="V52" s="108">
        <f t="shared" si="24"/>
        <v>15</v>
      </c>
      <c r="W52" s="86"/>
      <c r="X52" s="112" t="s">
        <v>68</v>
      </c>
      <c r="Y52" s="108">
        <f t="shared" si="25"/>
        <v>15</v>
      </c>
      <c r="Z52" s="86"/>
      <c r="AA52" s="112" t="s">
        <v>68</v>
      </c>
      <c r="AB52" s="108">
        <f t="shared" si="26"/>
        <v>15</v>
      </c>
      <c r="AC52" s="86"/>
      <c r="AD52" s="112" t="s">
        <v>68</v>
      </c>
      <c r="AE52" s="108">
        <f t="shared" si="27"/>
        <v>15</v>
      </c>
      <c r="AF52" s="86"/>
      <c r="AG52" s="86"/>
      <c r="AH52" s="86"/>
      <c r="AI52" s="86"/>
    </row>
    <row r="53" spans="2:35" ht="12.75" outlineLevel="2">
      <c r="B53" s="20" t="str">
        <f t="shared" si="19"/>
        <v>B</v>
      </c>
      <c r="C53" s="21">
        <f t="shared" si="20"/>
        <v>1</v>
      </c>
      <c r="D53" s="23">
        <f t="shared" si="28"/>
        <v>4</v>
      </c>
      <c r="E53" s="13" t="s">
        <v>33</v>
      </c>
      <c r="F53" s="12"/>
      <c r="G53" s="254">
        <v>10</v>
      </c>
      <c r="H53" s="255"/>
      <c r="I53" s="86"/>
      <c r="J53" s="69">
        <v>2</v>
      </c>
      <c r="K53" s="69">
        <v>2</v>
      </c>
      <c r="L53" s="104" t="s">
        <v>68</v>
      </c>
      <c r="M53" s="108">
        <f t="shared" si="21"/>
        <v>0</v>
      </c>
      <c r="N53" s="86"/>
      <c r="O53" s="112" t="s">
        <v>68</v>
      </c>
      <c r="P53" s="108">
        <f t="shared" si="22"/>
        <v>10</v>
      </c>
      <c r="Q53" s="86"/>
      <c r="R53" s="112" t="s">
        <v>71</v>
      </c>
      <c r="S53" s="108">
        <f t="shared" si="23"/>
      </c>
      <c r="T53" s="86"/>
      <c r="U53" s="112" t="s">
        <v>71</v>
      </c>
      <c r="V53" s="108">
        <f t="shared" si="24"/>
      </c>
      <c r="W53" s="86"/>
      <c r="X53" s="112" t="s">
        <v>68</v>
      </c>
      <c r="Y53" s="108">
        <f t="shared" si="25"/>
        <v>10</v>
      </c>
      <c r="Z53" s="86"/>
      <c r="AA53" s="112" t="s">
        <v>68</v>
      </c>
      <c r="AB53" s="108">
        <f t="shared" si="26"/>
        <v>10</v>
      </c>
      <c r="AC53" s="86"/>
      <c r="AD53" s="112" t="s">
        <v>71</v>
      </c>
      <c r="AE53" s="108">
        <f t="shared" si="27"/>
      </c>
      <c r="AF53" s="86"/>
      <c r="AG53" s="86"/>
      <c r="AH53" s="86"/>
      <c r="AI53" s="86"/>
    </row>
    <row r="54" spans="2:35" ht="12.75" outlineLevel="2">
      <c r="B54" s="20" t="str">
        <f t="shared" si="19"/>
        <v>B</v>
      </c>
      <c r="C54" s="21">
        <f t="shared" si="20"/>
        <v>1</v>
      </c>
      <c r="D54" s="23">
        <f t="shared" si="28"/>
        <v>5</v>
      </c>
      <c r="E54" s="13" t="s">
        <v>34</v>
      </c>
      <c r="F54" s="12"/>
      <c r="G54" s="254">
        <v>10</v>
      </c>
      <c r="H54" s="255"/>
      <c r="I54" s="86"/>
      <c r="J54" s="69">
        <v>2</v>
      </c>
      <c r="K54" s="69">
        <v>2</v>
      </c>
      <c r="L54" s="104" t="s">
        <v>68</v>
      </c>
      <c r="M54" s="108">
        <f t="shared" si="21"/>
        <v>0</v>
      </c>
      <c r="N54" s="86"/>
      <c r="O54" s="112" t="s">
        <v>68</v>
      </c>
      <c r="P54" s="108">
        <f t="shared" si="22"/>
        <v>10</v>
      </c>
      <c r="Q54" s="86"/>
      <c r="R54" s="112" t="s">
        <v>71</v>
      </c>
      <c r="S54" s="108">
        <f t="shared" si="23"/>
      </c>
      <c r="T54" s="86"/>
      <c r="U54" s="112" t="s">
        <v>71</v>
      </c>
      <c r="V54" s="108">
        <f t="shared" si="24"/>
      </c>
      <c r="W54" s="86"/>
      <c r="X54" s="112" t="s">
        <v>71</v>
      </c>
      <c r="Y54" s="108">
        <f t="shared" si="25"/>
      </c>
      <c r="Z54" s="86"/>
      <c r="AA54" s="112" t="s">
        <v>71</v>
      </c>
      <c r="AB54" s="108">
        <f t="shared" si="26"/>
      </c>
      <c r="AC54" s="86"/>
      <c r="AD54" s="112" t="s">
        <v>71</v>
      </c>
      <c r="AE54" s="108">
        <f t="shared" si="27"/>
      </c>
      <c r="AF54" s="86"/>
      <c r="AG54" s="86"/>
      <c r="AH54" s="86"/>
      <c r="AI54" s="86"/>
    </row>
    <row r="55" spans="2:35" ht="12.75" outlineLevel="2">
      <c r="B55" s="20" t="s">
        <v>32</v>
      </c>
      <c r="C55" s="21" t="s">
        <v>55</v>
      </c>
      <c r="D55" s="23">
        <f t="shared" si="28"/>
        <v>6</v>
      </c>
      <c r="E55" s="13" t="s">
        <v>66</v>
      </c>
      <c r="F55" s="12"/>
      <c r="G55" s="254">
        <v>15</v>
      </c>
      <c r="H55" s="255"/>
      <c r="I55" s="86"/>
      <c r="J55" s="69">
        <v>2</v>
      </c>
      <c r="K55" s="69"/>
      <c r="L55" s="104" t="s">
        <v>68</v>
      </c>
      <c r="M55" s="108">
        <f t="shared" si="21"/>
        <v>0</v>
      </c>
      <c r="N55" s="86"/>
      <c r="O55" s="112" t="s">
        <v>68</v>
      </c>
      <c r="P55" s="108">
        <f t="shared" si="22"/>
        <v>15</v>
      </c>
      <c r="Q55" s="86"/>
      <c r="R55" s="112" t="s">
        <v>71</v>
      </c>
      <c r="S55" s="108">
        <f t="shared" si="23"/>
      </c>
      <c r="T55" s="86"/>
      <c r="U55" s="112" t="s">
        <v>71</v>
      </c>
      <c r="V55" s="108">
        <f t="shared" si="24"/>
      </c>
      <c r="W55" s="86"/>
      <c r="X55" s="112" t="s">
        <v>71</v>
      </c>
      <c r="Y55" s="108">
        <f t="shared" si="25"/>
      </c>
      <c r="Z55" s="86"/>
      <c r="AA55" s="112" t="s">
        <v>71</v>
      </c>
      <c r="AB55" s="108">
        <f t="shared" si="26"/>
      </c>
      <c r="AC55" s="86"/>
      <c r="AD55" s="112" t="s">
        <v>71</v>
      </c>
      <c r="AE55" s="108">
        <f t="shared" si="27"/>
      </c>
      <c r="AF55" s="86"/>
      <c r="AG55" s="86"/>
      <c r="AH55" s="86"/>
      <c r="AI55" s="86"/>
    </row>
    <row r="56" spans="2:35" ht="12.75" outlineLevel="2">
      <c r="B56" s="20" t="str">
        <f>B$47</f>
        <v>B</v>
      </c>
      <c r="C56" s="21">
        <f>C$48</f>
        <v>1</v>
      </c>
      <c r="D56" s="23">
        <f t="shared" si="28"/>
        <v>7</v>
      </c>
      <c r="E56" s="13" t="s">
        <v>98</v>
      </c>
      <c r="F56" s="12"/>
      <c r="G56" s="254">
        <v>10</v>
      </c>
      <c r="H56" s="255"/>
      <c r="I56" s="86"/>
      <c r="J56" s="69">
        <v>2</v>
      </c>
      <c r="K56" s="69">
        <v>2</v>
      </c>
      <c r="L56" s="104" t="s">
        <v>68</v>
      </c>
      <c r="M56" s="108">
        <f t="shared" si="21"/>
        <v>0</v>
      </c>
      <c r="N56" s="86"/>
      <c r="O56" s="112" t="s">
        <v>68</v>
      </c>
      <c r="P56" s="108">
        <f t="shared" si="22"/>
        <v>10</v>
      </c>
      <c r="Q56" s="86"/>
      <c r="R56" s="112" t="s">
        <v>71</v>
      </c>
      <c r="S56" s="108">
        <f t="shared" si="23"/>
      </c>
      <c r="T56" s="86"/>
      <c r="U56" s="112" t="s">
        <v>68</v>
      </c>
      <c r="V56" s="108">
        <f t="shared" si="24"/>
        <v>10</v>
      </c>
      <c r="W56" s="86"/>
      <c r="X56" s="112" t="s">
        <v>68</v>
      </c>
      <c r="Y56" s="108">
        <f t="shared" si="25"/>
        <v>10</v>
      </c>
      <c r="Z56" s="86"/>
      <c r="AA56" s="112" t="s">
        <v>68</v>
      </c>
      <c r="AB56" s="108">
        <f t="shared" si="26"/>
        <v>10</v>
      </c>
      <c r="AC56" s="86"/>
      <c r="AD56" s="112" t="s">
        <v>68</v>
      </c>
      <c r="AE56" s="108">
        <f t="shared" si="27"/>
        <v>10</v>
      </c>
      <c r="AF56" s="86"/>
      <c r="AG56" s="86"/>
      <c r="AH56" s="86"/>
      <c r="AI56" s="86"/>
    </row>
    <row r="57" spans="2:35" ht="25.5" outlineLevel="2">
      <c r="B57" s="20" t="str">
        <f>B$47</f>
        <v>B</v>
      </c>
      <c r="C57" s="21">
        <f>C$48</f>
        <v>1</v>
      </c>
      <c r="D57" s="23">
        <f t="shared" si="28"/>
        <v>8</v>
      </c>
      <c r="E57" s="13" t="s">
        <v>35</v>
      </c>
      <c r="F57" s="12" t="s">
        <v>9</v>
      </c>
      <c r="G57" s="254">
        <v>20</v>
      </c>
      <c r="H57" s="255"/>
      <c r="I57" s="86"/>
      <c r="J57" s="69">
        <v>3</v>
      </c>
      <c r="K57" s="69">
        <v>3</v>
      </c>
      <c r="L57" s="104" t="s">
        <v>68</v>
      </c>
      <c r="M57" s="108">
        <f t="shared" si="21"/>
        <v>20</v>
      </c>
      <c r="N57" s="86"/>
      <c r="O57" s="112" t="s">
        <v>68</v>
      </c>
      <c r="P57" s="108">
        <f t="shared" si="22"/>
        <v>20</v>
      </c>
      <c r="Q57" s="86"/>
      <c r="R57" s="112" t="s">
        <v>68</v>
      </c>
      <c r="S57" s="108">
        <f t="shared" si="23"/>
        <v>20</v>
      </c>
      <c r="T57" s="86"/>
      <c r="U57" s="112" t="s">
        <v>68</v>
      </c>
      <c r="V57" s="108">
        <f t="shared" si="24"/>
        <v>20</v>
      </c>
      <c r="W57" s="86"/>
      <c r="X57" s="112" t="s">
        <v>68</v>
      </c>
      <c r="Y57" s="108">
        <f t="shared" si="25"/>
        <v>20</v>
      </c>
      <c r="Z57" s="86"/>
      <c r="AA57" s="112" t="s">
        <v>68</v>
      </c>
      <c r="AB57" s="108">
        <f t="shared" si="26"/>
        <v>20</v>
      </c>
      <c r="AC57" s="86"/>
      <c r="AD57" s="112" t="s">
        <v>68</v>
      </c>
      <c r="AE57" s="108">
        <f t="shared" si="27"/>
        <v>20</v>
      </c>
      <c r="AF57" s="86"/>
      <c r="AG57" s="86"/>
      <c r="AH57" s="86"/>
      <c r="AI57" s="86"/>
    </row>
    <row r="58" spans="2:35" ht="25.5" outlineLevel="2">
      <c r="B58" s="20" t="str">
        <f>B$47</f>
        <v>B</v>
      </c>
      <c r="C58" s="21">
        <f>C$48</f>
        <v>1</v>
      </c>
      <c r="D58" s="23">
        <f t="shared" si="28"/>
        <v>9</v>
      </c>
      <c r="E58" s="13" t="s">
        <v>99</v>
      </c>
      <c r="F58" s="12"/>
      <c r="G58" s="254">
        <v>30</v>
      </c>
      <c r="H58" s="255"/>
      <c r="I58" s="86"/>
      <c r="J58" s="157">
        <v>0</v>
      </c>
      <c r="K58" s="69">
        <v>3</v>
      </c>
      <c r="L58" s="104" t="s">
        <v>68</v>
      </c>
      <c r="M58" s="108">
        <f t="shared" si="21"/>
        <v>0</v>
      </c>
      <c r="N58" s="86"/>
      <c r="O58" s="112" t="s">
        <v>68</v>
      </c>
      <c r="P58" s="124">
        <v>20</v>
      </c>
      <c r="Q58" s="86"/>
      <c r="R58" s="112" t="s">
        <v>71</v>
      </c>
      <c r="S58" s="108">
        <f t="shared" si="23"/>
      </c>
      <c r="T58" s="86"/>
      <c r="U58" s="112" t="s">
        <v>71</v>
      </c>
      <c r="V58" s="108">
        <f t="shared" si="24"/>
      </c>
      <c r="W58" s="86"/>
      <c r="X58" s="112" t="s">
        <v>68</v>
      </c>
      <c r="Y58" s="108">
        <f t="shared" si="25"/>
        <v>30</v>
      </c>
      <c r="Z58" s="86"/>
      <c r="AA58" s="112" t="s">
        <v>68</v>
      </c>
      <c r="AB58" s="108">
        <f t="shared" si="26"/>
        <v>30</v>
      </c>
      <c r="AC58" s="86"/>
      <c r="AD58" s="112" t="s">
        <v>71</v>
      </c>
      <c r="AE58" s="108">
        <f t="shared" si="27"/>
      </c>
      <c r="AF58" s="86"/>
      <c r="AG58" s="86"/>
      <c r="AH58" s="86"/>
      <c r="AI58" s="86"/>
    </row>
    <row r="59" spans="2:35" ht="12.75" outlineLevel="1">
      <c r="B59" s="36" t="str">
        <f>B$47</f>
        <v>B</v>
      </c>
      <c r="C59" s="37">
        <v>2</v>
      </c>
      <c r="D59" s="28"/>
      <c r="E59" s="17" t="s">
        <v>19</v>
      </c>
      <c r="F59" s="81">
        <v>80</v>
      </c>
      <c r="G59" s="146">
        <f>IF(H59&gt;F59,F59,H59)</f>
        <v>80</v>
      </c>
      <c r="H59" s="145">
        <f>SUMIF(L60,"j",G60)</f>
        <v>80</v>
      </c>
      <c r="I59" s="90"/>
      <c r="J59" s="69"/>
      <c r="K59" s="69"/>
      <c r="L59" s="117"/>
      <c r="M59" s="106">
        <f>M60</f>
        <v>0</v>
      </c>
      <c r="N59" s="90"/>
      <c r="O59" s="252">
        <f>IF(P60&gt;$F59,$F59,P60)</f>
        <v>50</v>
      </c>
      <c r="P59" s="253"/>
      <c r="Q59" s="90"/>
      <c r="R59" s="252">
        <f>IF(S60&gt;$F59,$F59,S60)</f>
        <v>50</v>
      </c>
      <c r="S59" s="253"/>
      <c r="T59" s="90"/>
      <c r="U59" s="252">
        <f>IF(V60&gt;$F59,$F59,V60)</f>
        <v>50</v>
      </c>
      <c r="V59" s="253"/>
      <c r="W59" s="90"/>
      <c r="X59" s="252">
        <f>IF(Y60&gt;$F59,$F59,Y60)</f>
        <v>50</v>
      </c>
      <c r="Y59" s="253"/>
      <c r="Z59" s="90"/>
      <c r="AA59" s="252">
        <f>IF(AB60&gt;$F59,$F59,AB60)</f>
        <v>50</v>
      </c>
      <c r="AB59" s="253"/>
      <c r="AC59" s="90"/>
      <c r="AD59" s="252">
        <f>IF(AE60&gt;$F59,$F59,AE60)</f>
        <v>50</v>
      </c>
      <c r="AE59" s="253"/>
      <c r="AF59" s="116"/>
      <c r="AG59" s="116"/>
      <c r="AH59" s="90"/>
      <c r="AI59" s="90"/>
    </row>
    <row r="60" spans="2:35" ht="16.5" outlineLevel="2" thickBot="1">
      <c r="B60" s="24" t="str">
        <f>B$47</f>
        <v>B</v>
      </c>
      <c r="C60" s="25">
        <f>C$59</f>
        <v>2</v>
      </c>
      <c r="D60" s="26">
        <v>1</v>
      </c>
      <c r="E60" s="14" t="s">
        <v>100</v>
      </c>
      <c r="F60" s="15"/>
      <c r="G60" s="263">
        <v>80</v>
      </c>
      <c r="H60" s="264"/>
      <c r="I60" s="86"/>
      <c r="J60" s="69">
        <v>3</v>
      </c>
      <c r="K60" s="69">
        <v>3</v>
      </c>
      <c r="L60" s="104" t="s">
        <v>68</v>
      </c>
      <c r="M60" s="108">
        <f>IF(AND($F60=M$4,$L60="j"),$G60,0)</f>
        <v>0</v>
      </c>
      <c r="N60" s="86"/>
      <c r="O60" s="112" t="s">
        <v>68</v>
      </c>
      <c r="P60" s="112">
        <v>50</v>
      </c>
      <c r="Q60" s="86"/>
      <c r="R60" s="112" t="s">
        <v>68</v>
      </c>
      <c r="S60" s="112">
        <v>50</v>
      </c>
      <c r="T60" s="86"/>
      <c r="U60" s="112" t="s">
        <v>68</v>
      </c>
      <c r="V60" s="112">
        <v>50</v>
      </c>
      <c r="W60" s="86"/>
      <c r="X60" s="112" t="s">
        <v>68</v>
      </c>
      <c r="Y60" s="112">
        <v>50</v>
      </c>
      <c r="Z60" s="86"/>
      <c r="AA60" s="112" t="s">
        <v>68</v>
      </c>
      <c r="AB60" s="112">
        <v>50</v>
      </c>
      <c r="AC60" s="86"/>
      <c r="AD60" s="112" t="s">
        <v>68</v>
      </c>
      <c r="AE60" s="112">
        <v>50</v>
      </c>
      <c r="AF60" s="97"/>
      <c r="AG60" s="97"/>
      <c r="AH60" s="86"/>
      <c r="AI60" s="86"/>
    </row>
    <row r="61" spans="4:35" ht="3.75" customHeight="1" thickBot="1">
      <c r="D61" s="10"/>
      <c r="E61" s="2"/>
      <c r="F61" s="1"/>
      <c r="G61" s="1"/>
      <c r="H61" s="1"/>
      <c r="I61" s="86"/>
      <c r="J61" s="72"/>
      <c r="K61" s="72"/>
      <c r="L61" s="118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35" s="7" customFormat="1" ht="15.75">
      <c r="B62" s="64" t="s">
        <v>31</v>
      </c>
      <c r="C62" s="65"/>
      <c r="D62" s="66"/>
      <c r="E62" s="67" t="s">
        <v>0</v>
      </c>
      <c r="F62" s="82">
        <v>150</v>
      </c>
      <c r="G62" s="148">
        <f>IF(H62&gt;F62,F62,H62)</f>
        <v>150</v>
      </c>
      <c r="H62" s="147">
        <f>G63+G67+G81+G77</f>
        <v>220</v>
      </c>
      <c r="I62" s="85"/>
      <c r="J62" s="71"/>
      <c r="K62" s="71"/>
      <c r="L62" s="119"/>
      <c r="M62" s="109">
        <f>M63+M67+M77+M81</f>
        <v>30</v>
      </c>
      <c r="N62" s="85"/>
      <c r="O62" s="256">
        <f>IF(O63+O67+O77+O81&gt;$F62,$F62,O63+O67+O77+O81)</f>
        <v>150</v>
      </c>
      <c r="P62" s="251"/>
      <c r="Q62" s="85"/>
      <c r="R62" s="256">
        <f>IF(R63+R67+R77+R81&gt;$F62,$F62,R63+R67+R77+R81)</f>
        <v>130</v>
      </c>
      <c r="S62" s="251"/>
      <c r="T62" s="85"/>
      <c r="U62" s="256">
        <f>IF(U63+U67+U77+U81&gt;$F62,$F62,U63+U67+U77+U81)</f>
        <v>150</v>
      </c>
      <c r="V62" s="251"/>
      <c r="W62" s="85"/>
      <c r="X62" s="256">
        <f>IF(X63+X67+X77+X81&gt;$F62,$F62,X63+X67+X77+X81)</f>
        <v>145</v>
      </c>
      <c r="Y62" s="251"/>
      <c r="Z62" s="85"/>
      <c r="AA62" s="256">
        <f>IF(AA63+AA67+AA77+AA81&gt;$F62,$F62,AA63+AA67+AA77+AA81)</f>
        <v>140</v>
      </c>
      <c r="AB62" s="251"/>
      <c r="AC62" s="85"/>
      <c r="AD62" s="256">
        <f>IF(AD63+AD67+AD77+AD81&gt;$F62,$F62,AD63+AD67+AD77+AD81)</f>
        <v>70</v>
      </c>
      <c r="AE62" s="251"/>
      <c r="AF62" s="115"/>
      <c r="AG62" s="115"/>
      <c r="AH62" s="85"/>
      <c r="AI62" s="85"/>
    </row>
    <row r="63" spans="2:35" ht="12.75" outlineLevel="1">
      <c r="B63" s="60" t="str">
        <f aca="true" t="shared" si="29" ref="B63:B73">B62</f>
        <v>G</v>
      </c>
      <c r="C63" s="61">
        <v>1</v>
      </c>
      <c r="D63" s="62"/>
      <c r="E63" s="63" t="s">
        <v>1</v>
      </c>
      <c r="F63" s="83">
        <v>35</v>
      </c>
      <c r="G63" s="150">
        <f>IF(H63&gt;F63,F63,H63)</f>
        <v>30</v>
      </c>
      <c r="H63" s="149">
        <f>SUMIF(L64:L66,"j",G64:G66)</f>
        <v>30</v>
      </c>
      <c r="I63" s="91"/>
      <c r="J63" s="69"/>
      <c r="K63" s="69"/>
      <c r="L63" s="117"/>
      <c r="M63" s="105">
        <f>SUM(M64:M66)</f>
        <v>15</v>
      </c>
      <c r="N63" s="91"/>
      <c r="O63" s="244">
        <f>IF(SUM(P64:P66)&gt;$F63,$F63,SUM(P64:P66))</f>
        <v>30</v>
      </c>
      <c r="P63" s="245"/>
      <c r="Q63" s="91"/>
      <c r="R63" s="244">
        <f>IF(SUM(S64:S66)&gt;$F63,$F63,SUM(S64:S66))</f>
        <v>20</v>
      </c>
      <c r="S63" s="245"/>
      <c r="T63" s="91"/>
      <c r="U63" s="244">
        <f>IF(SUM(V64:V66)&gt;$F63,$F63,SUM(V64:V66))</f>
        <v>20</v>
      </c>
      <c r="V63" s="245"/>
      <c r="W63" s="91"/>
      <c r="X63" s="244">
        <f>IF(SUM(Y64:Y66)&gt;$F63,$F63,SUM(Y64:Y66))</f>
        <v>30</v>
      </c>
      <c r="Y63" s="245"/>
      <c r="Z63" s="91"/>
      <c r="AA63" s="244">
        <f>IF(SUM(AB64:AB66)&gt;$F63,$F63,SUM(AB64:AB66))</f>
        <v>25</v>
      </c>
      <c r="AB63" s="245"/>
      <c r="AC63" s="91"/>
      <c r="AD63" s="244">
        <f>IF(SUM(AE64:AE66)&gt;$F63,$F63,SUM(AE64:AE66))</f>
        <v>15</v>
      </c>
      <c r="AE63" s="245"/>
      <c r="AF63" s="91"/>
      <c r="AG63" s="91"/>
      <c r="AH63" s="91"/>
      <c r="AI63" s="91"/>
    </row>
    <row r="64" spans="2:35" ht="12.75" outlineLevel="2">
      <c r="B64" s="20" t="str">
        <f t="shared" si="29"/>
        <v>G</v>
      </c>
      <c r="C64" s="21">
        <f>C$63</f>
        <v>1</v>
      </c>
      <c r="D64" s="23">
        <v>1</v>
      </c>
      <c r="E64" s="13" t="s">
        <v>78</v>
      </c>
      <c r="F64" s="12"/>
      <c r="G64" s="254">
        <v>5</v>
      </c>
      <c r="H64" s="255"/>
      <c r="I64" s="86"/>
      <c r="J64" s="69">
        <v>3</v>
      </c>
      <c r="K64" s="69">
        <v>3</v>
      </c>
      <c r="L64" s="104" t="s">
        <v>68</v>
      </c>
      <c r="M64" s="108">
        <f>IF(AND($F64=M$4,$L64="j"),$G64,0)</f>
        <v>0</v>
      </c>
      <c r="N64" s="86"/>
      <c r="O64" s="112" t="s">
        <v>68</v>
      </c>
      <c r="P64" s="108">
        <f>IF(AND(O64="j",$L64="j"),$G64,"")</f>
        <v>5</v>
      </c>
      <c r="Q64" s="86"/>
      <c r="R64" s="112" t="s">
        <v>68</v>
      </c>
      <c r="S64" s="108">
        <f>IF(AND(R64="j",$L64="j"),$G64,"")</f>
        <v>5</v>
      </c>
      <c r="T64" s="86"/>
      <c r="U64" s="112" t="s">
        <v>68</v>
      </c>
      <c r="V64" s="108">
        <f>IF(AND(U64="j",$L64="j"),$G64,"")</f>
        <v>5</v>
      </c>
      <c r="W64" s="86"/>
      <c r="X64" s="112" t="s">
        <v>68</v>
      </c>
      <c r="Y64" s="108">
        <f>IF(AND(X64="j",$L64="j"),$G64,"")</f>
        <v>5</v>
      </c>
      <c r="Z64" s="86"/>
      <c r="AA64" s="112" t="s">
        <v>71</v>
      </c>
      <c r="AB64" s="108">
        <f>IF(AND(AA64="j",$L64="j"),$G64,"")</f>
      </c>
      <c r="AC64" s="86"/>
      <c r="AD64" s="112" t="s">
        <v>71</v>
      </c>
      <c r="AE64" s="108">
        <f>IF(AND(AD64="j",$L64="j"),$G64,"")</f>
      </c>
      <c r="AF64" s="86"/>
      <c r="AG64" s="86"/>
      <c r="AH64" s="86"/>
      <c r="AI64" s="86"/>
    </row>
    <row r="65" spans="2:35" ht="12.75" outlineLevel="2">
      <c r="B65" s="20" t="str">
        <f t="shared" si="29"/>
        <v>G</v>
      </c>
      <c r="C65" s="21">
        <f>C$63</f>
        <v>1</v>
      </c>
      <c r="D65" s="23">
        <f>D64+1</f>
        <v>2</v>
      </c>
      <c r="E65" s="19" t="s">
        <v>79</v>
      </c>
      <c r="F65" s="12"/>
      <c r="G65" s="282">
        <v>10</v>
      </c>
      <c r="H65" s="283"/>
      <c r="I65" s="90"/>
      <c r="J65" s="69">
        <v>3</v>
      </c>
      <c r="K65" s="69">
        <v>3</v>
      </c>
      <c r="L65" s="104" t="s">
        <v>68</v>
      </c>
      <c r="M65" s="108">
        <f>IF(AND($F65=M$4,$L65="j"),$G65,0)</f>
        <v>0</v>
      </c>
      <c r="N65" s="90"/>
      <c r="O65" s="112" t="s">
        <v>68</v>
      </c>
      <c r="P65" s="108">
        <f>IF(AND(O65="j",$L65="j"),$G65,"")</f>
        <v>10</v>
      </c>
      <c r="Q65" s="90"/>
      <c r="R65" s="112" t="s">
        <v>71</v>
      </c>
      <c r="S65" s="108">
        <f>IF(AND(R65="j",$L65="j"),$G65,"")</f>
      </c>
      <c r="T65" s="90"/>
      <c r="U65" s="112" t="s">
        <v>71</v>
      </c>
      <c r="V65" s="108">
        <f>IF(AND(U65="j",$L65="j"),$G65,"")</f>
      </c>
      <c r="W65" s="90"/>
      <c r="X65" s="112" t="s">
        <v>68</v>
      </c>
      <c r="Y65" s="108">
        <f>IF(AND(X65="j",$L65="j"),$G65,"")</f>
        <v>10</v>
      </c>
      <c r="Z65" s="90"/>
      <c r="AA65" s="112" t="s">
        <v>68</v>
      </c>
      <c r="AB65" s="108">
        <f>IF(AND(AA65="j",$L65="j"),$G65,"")</f>
        <v>10</v>
      </c>
      <c r="AC65" s="90"/>
      <c r="AD65" s="112" t="s">
        <v>71</v>
      </c>
      <c r="AE65" s="108">
        <f>IF(AND(AD65="j",$L65="j"),$G65,"")</f>
      </c>
      <c r="AF65" s="86"/>
      <c r="AG65" s="86"/>
      <c r="AH65" s="90"/>
      <c r="AI65" s="90"/>
    </row>
    <row r="66" spans="2:35" ht="12.75" outlineLevel="2">
      <c r="B66" s="20" t="str">
        <f t="shared" si="29"/>
        <v>G</v>
      </c>
      <c r="C66" s="21">
        <f>C$63</f>
        <v>1</v>
      </c>
      <c r="D66" s="23">
        <f>D65+1</f>
        <v>3</v>
      </c>
      <c r="E66" s="13" t="s">
        <v>13</v>
      </c>
      <c r="F66" s="12" t="s">
        <v>9</v>
      </c>
      <c r="G66" s="282">
        <v>15</v>
      </c>
      <c r="H66" s="283"/>
      <c r="I66" s="90"/>
      <c r="J66" s="69">
        <v>3</v>
      </c>
      <c r="K66" s="69">
        <v>3</v>
      </c>
      <c r="L66" s="104" t="s">
        <v>68</v>
      </c>
      <c r="M66" s="108">
        <f>IF(AND($F66=M$4,$L66="j"),$G66,0)</f>
        <v>15</v>
      </c>
      <c r="N66" s="90"/>
      <c r="O66" s="112" t="s">
        <v>68</v>
      </c>
      <c r="P66" s="108">
        <f>IF(AND(O66="j",$L66="j"),$G66,"")</f>
        <v>15</v>
      </c>
      <c r="Q66" s="90"/>
      <c r="R66" s="112" t="s">
        <v>68</v>
      </c>
      <c r="S66" s="108">
        <f>IF(AND(R66="j",$L66="j"),$G66,"")</f>
        <v>15</v>
      </c>
      <c r="T66" s="90"/>
      <c r="U66" s="112" t="s">
        <v>68</v>
      </c>
      <c r="V66" s="108">
        <f>IF(AND(U66="j",$L66="j"),$G66,"")</f>
        <v>15</v>
      </c>
      <c r="W66" s="90"/>
      <c r="X66" s="112" t="s">
        <v>68</v>
      </c>
      <c r="Y66" s="108">
        <f>IF(AND(X66="j",$L66="j"),$G66,"")</f>
        <v>15</v>
      </c>
      <c r="Z66" s="90"/>
      <c r="AA66" s="112" t="s">
        <v>68</v>
      </c>
      <c r="AB66" s="108">
        <f>IF(AND(AA66="j",$L66="j"),$G66,"")</f>
        <v>15</v>
      </c>
      <c r="AC66" s="90"/>
      <c r="AD66" s="112" t="s">
        <v>68</v>
      </c>
      <c r="AE66" s="108">
        <f>IF(AND(AD66="j",$L66="j"),$G66,"")</f>
        <v>15</v>
      </c>
      <c r="AF66" s="86"/>
      <c r="AG66" s="86"/>
      <c r="AH66" s="90"/>
      <c r="AI66" s="90"/>
    </row>
    <row r="67" spans="2:35" ht="12.75" outlineLevel="1">
      <c r="B67" s="38" t="str">
        <f t="shared" si="29"/>
        <v>G</v>
      </c>
      <c r="C67" s="39">
        <v>2</v>
      </c>
      <c r="D67" s="29"/>
      <c r="E67" s="18" t="s">
        <v>2</v>
      </c>
      <c r="F67" s="83">
        <v>150</v>
      </c>
      <c r="G67" s="152">
        <f>IF(H67&gt;F67,F67,H67)</f>
        <v>150</v>
      </c>
      <c r="H67" s="151">
        <f>SUMIF(L68:L76,"j",G68:G76)</f>
        <v>160</v>
      </c>
      <c r="I67" s="92"/>
      <c r="J67" s="69"/>
      <c r="K67" s="69"/>
      <c r="L67" s="117"/>
      <c r="M67" s="111">
        <f>SUM(M68:M76)</f>
        <v>15</v>
      </c>
      <c r="N67" s="92"/>
      <c r="O67" s="257">
        <f>IF(SUM(P68:P76)&gt;$F67,$F67,SUM(P68:P76))</f>
        <v>80</v>
      </c>
      <c r="P67" s="258"/>
      <c r="Q67" s="92"/>
      <c r="R67" s="257">
        <f>IF(SUM(S68:S76)&gt;$F67,$F67,SUM(S68:S76))</f>
        <v>95</v>
      </c>
      <c r="S67" s="258"/>
      <c r="T67" s="92"/>
      <c r="U67" s="257">
        <f>IF(SUM(V68:V76)&gt;$F67,$F67,SUM(V68:V76))</f>
        <v>95</v>
      </c>
      <c r="V67" s="258"/>
      <c r="W67" s="92"/>
      <c r="X67" s="257">
        <f>IF(SUM(Y68:Y76)&gt;$F67,$F67,SUM(Y68:Y76))</f>
        <v>75</v>
      </c>
      <c r="Y67" s="258"/>
      <c r="Z67" s="92"/>
      <c r="AA67" s="257">
        <f>IF(SUM(AB68:AB76)&gt;$F67,$F67,SUM(AB68:AB76))</f>
        <v>75</v>
      </c>
      <c r="AB67" s="258"/>
      <c r="AC67" s="92"/>
      <c r="AD67" s="257">
        <f>IF(SUM(AE68:AE76)&gt;$F67,$F67,SUM(AE68:AE76))</f>
        <v>15</v>
      </c>
      <c r="AE67" s="258"/>
      <c r="AF67" s="92"/>
      <c r="AG67" s="92"/>
      <c r="AH67" s="92"/>
      <c r="AI67" s="92"/>
    </row>
    <row r="68" spans="2:35" ht="12.75" outlineLevel="2">
      <c r="B68" s="20" t="str">
        <f>B67</f>
        <v>G</v>
      </c>
      <c r="C68" s="21">
        <f aca="true" t="shared" si="30" ref="C68:C76">C$67</f>
        <v>2</v>
      </c>
      <c r="D68" s="30" t="s">
        <v>105</v>
      </c>
      <c r="E68" s="13" t="s">
        <v>52</v>
      </c>
      <c r="F68" s="278" t="s">
        <v>14</v>
      </c>
      <c r="G68" s="254">
        <v>60</v>
      </c>
      <c r="H68" s="255"/>
      <c r="I68" s="86"/>
      <c r="J68" s="69">
        <v>3</v>
      </c>
      <c r="K68" s="69">
        <v>3</v>
      </c>
      <c r="L68" s="104" t="s">
        <v>68</v>
      </c>
      <c r="M68" s="108">
        <f>IF(AND($F68=M$4,$L68="j"),$G68,0)</f>
        <v>0</v>
      </c>
      <c r="N68" s="86"/>
      <c r="O68" s="112" t="s">
        <v>71</v>
      </c>
      <c r="P68" s="108">
        <f>IF(AND(O68="j",$L68="j"),$G68,"")</f>
      </c>
      <c r="Q68" s="86"/>
      <c r="R68" s="112" t="s">
        <v>68</v>
      </c>
      <c r="S68" s="108">
        <f>IF(AND(R68="j",$L68="j"),$G68,"")</f>
        <v>60</v>
      </c>
      <c r="T68" s="86"/>
      <c r="U68" s="112" t="s">
        <v>68</v>
      </c>
      <c r="V68" s="108">
        <f>IF(AND(U68="j",$L68="j"),$G68,"")</f>
        <v>60</v>
      </c>
      <c r="W68" s="86"/>
      <c r="X68" s="112" t="s">
        <v>71</v>
      </c>
      <c r="Y68" s="108">
        <f>IF(AND(X68="j",$L68="j"),$G68,"")</f>
      </c>
      <c r="Z68" s="86"/>
      <c r="AA68" s="112" t="s">
        <v>71</v>
      </c>
      <c r="AB68" s="108">
        <f>IF(AND(AA68="j",$L68="j"),$G68,"")</f>
      </c>
      <c r="AC68" s="86"/>
      <c r="AD68" s="112" t="s">
        <v>71</v>
      </c>
      <c r="AE68" s="108">
        <f>IF(AND(AD68="j",$L68="j"),$G68,"")</f>
      </c>
      <c r="AF68" s="86"/>
      <c r="AG68" s="86"/>
      <c r="AH68" s="86"/>
      <c r="AI68" s="86"/>
    </row>
    <row r="69" spans="2:35" ht="12.75" outlineLevel="2">
      <c r="B69" s="20" t="str">
        <f>B68</f>
        <v>G</v>
      </c>
      <c r="C69" s="21">
        <f t="shared" si="30"/>
        <v>2</v>
      </c>
      <c r="D69" s="30" t="s">
        <v>106</v>
      </c>
      <c r="E69" s="13" t="s">
        <v>85</v>
      </c>
      <c r="F69" s="279"/>
      <c r="G69" s="254">
        <v>20</v>
      </c>
      <c r="H69" s="255"/>
      <c r="I69" s="86"/>
      <c r="J69" s="69">
        <v>1</v>
      </c>
      <c r="K69" s="69">
        <v>3</v>
      </c>
      <c r="L69" s="104" t="s">
        <v>68</v>
      </c>
      <c r="M69" s="108">
        <f>IF(AND($F69=M$4,$L69="j"),$G69,0)</f>
        <v>0</v>
      </c>
      <c r="N69" s="86"/>
      <c r="O69" s="112" t="s">
        <v>71</v>
      </c>
      <c r="P69" s="108">
        <f>IF(AND(O69="j",$L69="j"),$G69,"")</f>
      </c>
      <c r="Q69" s="86"/>
      <c r="R69" s="112" t="s">
        <v>68</v>
      </c>
      <c r="S69" s="108">
        <f>IF(AND(R69="j",$L69="j"),$G69,"")</f>
        <v>20</v>
      </c>
      <c r="T69" s="86"/>
      <c r="U69" s="112" t="s">
        <v>68</v>
      </c>
      <c r="V69" s="108">
        <f>IF(AND(U69="j",$L69="j"),$G69,"")</f>
        <v>20</v>
      </c>
      <c r="W69" s="86"/>
      <c r="X69" s="112" t="s">
        <v>71</v>
      </c>
      <c r="Y69" s="108">
        <f>IF(AND(X69="j",$L69="j"),$G69,"")</f>
      </c>
      <c r="Z69" s="86"/>
      <c r="AA69" s="112" t="s">
        <v>71</v>
      </c>
      <c r="AB69" s="108">
        <f>IF(AND(AA69="j",$L69="j"),$G69,"")</f>
      </c>
      <c r="AC69" s="86"/>
      <c r="AD69" s="112" t="s">
        <v>71</v>
      </c>
      <c r="AE69" s="108">
        <f>IF(AND(AD69="j",$L69="j"),$G69,"")</f>
      </c>
      <c r="AF69" s="86"/>
      <c r="AG69" s="86"/>
      <c r="AH69" s="86"/>
      <c r="AI69" s="86"/>
    </row>
    <row r="70" spans="2:35" ht="12.75" outlineLevel="2">
      <c r="B70" s="20" t="str">
        <f>B69</f>
        <v>G</v>
      </c>
      <c r="C70" s="21">
        <f t="shared" si="30"/>
        <v>2</v>
      </c>
      <c r="D70" s="30">
        <v>2</v>
      </c>
      <c r="E70" s="13" t="s">
        <v>101</v>
      </c>
      <c r="F70" s="12" t="s">
        <v>9</v>
      </c>
      <c r="G70" s="254">
        <v>15</v>
      </c>
      <c r="H70" s="255"/>
      <c r="I70" s="86"/>
      <c r="J70" s="69">
        <v>2</v>
      </c>
      <c r="K70" s="69">
        <v>2</v>
      </c>
      <c r="L70" s="104" t="s">
        <v>68</v>
      </c>
      <c r="M70" s="108">
        <f>IF(AND($F70=M$4,$L70="j"),$G70,0)</f>
        <v>15</v>
      </c>
      <c r="N70" s="86"/>
      <c r="O70" s="112" t="s">
        <v>68</v>
      </c>
      <c r="P70" s="108">
        <f>IF(AND(O70="j",$L70="j"),$G70,"")</f>
        <v>15</v>
      </c>
      <c r="Q70" s="86"/>
      <c r="R70" s="112" t="s">
        <v>68</v>
      </c>
      <c r="S70" s="108">
        <f>IF(AND(R70="j",$L70="j"),$G70,"")</f>
        <v>15</v>
      </c>
      <c r="T70" s="86"/>
      <c r="U70" s="112" t="s">
        <v>68</v>
      </c>
      <c r="V70" s="108">
        <f>IF(AND(U70="j",$L70="j"),$G70,"")</f>
        <v>15</v>
      </c>
      <c r="W70" s="86"/>
      <c r="X70" s="112" t="s">
        <v>68</v>
      </c>
      <c r="Y70" s="108">
        <f>IF(AND(X70="j",$L70="j"),$G70,"")</f>
        <v>15</v>
      </c>
      <c r="Z70" s="86"/>
      <c r="AA70" s="112" t="s">
        <v>68</v>
      </c>
      <c r="AB70" s="108">
        <f>IF(AND(AA70="j",$L70="j"),$G70,"")</f>
        <v>15</v>
      </c>
      <c r="AC70" s="86"/>
      <c r="AD70" s="112" t="s">
        <v>68</v>
      </c>
      <c r="AE70" s="108">
        <f>IF(AND(AD70="j",$L70="j"),$G70,"")</f>
        <v>15</v>
      </c>
      <c r="AF70" s="86"/>
      <c r="AG70" s="86"/>
      <c r="AH70" s="86"/>
      <c r="AI70" s="86"/>
    </row>
    <row r="71" spans="2:35" ht="26.25" customHeight="1" outlineLevel="2">
      <c r="B71" s="20" t="str">
        <f>B70</f>
        <v>G</v>
      </c>
      <c r="C71" s="21">
        <f t="shared" si="30"/>
        <v>2</v>
      </c>
      <c r="D71" s="30">
        <f aca="true" t="shared" si="31" ref="D71:D76">D70+1</f>
        <v>3</v>
      </c>
      <c r="E71" s="13" t="s">
        <v>102</v>
      </c>
      <c r="F71" s="12"/>
      <c r="G71" s="254">
        <v>10</v>
      </c>
      <c r="H71" s="255"/>
      <c r="I71" s="86"/>
      <c r="J71" s="69">
        <v>2</v>
      </c>
      <c r="K71" s="69">
        <v>2</v>
      </c>
      <c r="L71" s="104" t="s">
        <v>68</v>
      </c>
      <c r="M71" s="108">
        <f aca="true" t="shared" si="32" ref="M71:M76">IF(AND($F71=M$4,$L71="j"),$G71,0)</f>
        <v>0</v>
      </c>
      <c r="N71" s="86"/>
      <c r="O71" s="112" t="s">
        <v>68</v>
      </c>
      <c r="P71" s="108">
        <f aca="true" t="shared" si="33" ref="P71:P76">IF(AND(O71="j",$L71="j"),$G71,"")</f>
        <v>10</v>
      </c>
      <c r="Q71" s="86"/>
      <c r="R71" s="112" t="s">
        <v>71</v>
      </c>
      <c r="S71" s="108">
        <f aca="true" t="shared" si="34" ref="S71:S76">IF(AND(R71="j",$L71="j"),$G71,"")</f>
      </c>
      <c r="T71" s="86"/>
      <c r="U71" s="112" t="s">
        <v>71</v>
      </c>
      <c r="V71" s="108">
        <f aca="true" t="shared" si="35" ref="V71:V76">IF(AND(U71="j",$L71="j"),$G71,"")</f>
      </c>
      <c r="W71" s="86"/>
      <c r="X71" s="112" t="s">
        <v>68</v>
      </c>
      <c r="Y71" s="108">
        <f aca="true" t="shared" si="36" ref="Y71:Y76">IF(AND(X71="j",$L71="j"),$G71,"")</f>
        <v>10</v>
      </c>
      <c r="Z71" s="86"/>
      <c r="AA71" s="112" t="s">
        <v>68</v>
      </c>
      <c r="AB71" s="108">
        <f aca="true" t="shared" si="37" ref="AB71:AB76">IF(AND(AA71="j",$L71="j"),$G71,"")</f>
        <v>10</v>
      </c>
      <c r="AC71" s="86"/>
      <c r="AD71" s="112" t="s">
        <v>71</v>
      </c>
      <c r="AE71" s="108">
        <f aca="true" t="shared" si="38" ref="AE71:AE76">IF(AND(AD71="j",$L71="j"),$G71,"")</f>
      </c>
      <c r="AF71" s="86"/>
      <c r="AG71" s="86"/>
      <c r="AH71" s="86"/>
      <c r="AI71" s="86"/>
    </row>
    <row r="72" spans="2:35" ht="12.75" outlineLevel="2">
      <c r="B72" s="20" t="str">
        <f t="shared" si="29"/>
        <v>G</v>
      </c>
      <c r="C72" s="21">
        <f t="shared" si="30"/>
        <v>2</v>
      </c>
      <c r="D72" s="30">
        <f t="shared" si="31"/>
        <v>4</v>
      </c>
      <c r="E72" s="13" t="s">
        <v>103</v>
      </c>
      <c r="F72" s="12"/>
      <c r="G72" s="254">
        <v>5</v>
      </c>
      <c r="H72" s="255"/>
      <c r="I72" s="86"/>
      <c r="J72" s="69">
        <v>1</v>
      </c>
      <c r="K72" s="69">
        <v>2</v>
      </c>
      <c r="L72" s="104" t="s">
        <v>68</v>
      </c>
      <c r="M72" s="108">
        <f t="shared" si="32"/>
        <v>0</v>
      </c>
      <c r="N72" s="86"/>
      <c r="O72" s="112" t="s">
        <v>68</v>
      </c>
      <c r="P72" s="108">
        <f t="shared" si="33"/>
        <v>5</v>
      </c>
      <c r="Q72" s="86"/>
      <c r="R72" s="112" t="s">
        <v>71</v>
      </c>
      <c r="S72" s="108">
        <f t="shared" si="34"/>
      </c>
      <c r="T72" s="86"/>
      <c r="U72" s="112" t="s">
        <v>71</v>
      </c>
      <c r="V72" s="108">
        <f t="shared" si="35"/>
      </c>
      <c r="W72" s="86"/>
      <c r="X72" s="112" t="s">
        <v>68</v>
      </c>
      <c r="Y72" s="108">
        <f t="shared" si="36"/>
        <v>5</v>
      </c>
      <c r="Z72" s="86"/>
      <c r="AA72" s="112" t="s">
        <v>68</v>
      </c>
      <c r="AB72" s="108">
        <f t="shared" si="37"/>
        <v>5</v>
      </c>
      <c r="AC72" s="86"/>
      <c r="AD72" s="112" t="s">
        <v>71</v>
      </c>
      <c r="AE72" s="108">
        <f t="shared" si="38"/>
      </c>
      <c r="AF72" s="86"/>
      <c r="AG72" s="86"/>
      <c r="AH72" s="86"/>
      <c r="AI72" s="86"/>
    </row>
    <row r="73" spans="2:35" ht="51" outlineLevel="2">
      <c r="B73" s="20" t="str">
        <f t="shared" si="29"/>
        <v>G</v>
      </c>
      <c r="C73" s="21">
        <f t="shared" si="30"/>
        <v>2</v>
      </c>
      <c r="D73" s="30">
        <f t="shared" si="31"/>
        <v>5</v>
      </c>
      <c r="E73" s="84" t="s">
        <v>64</v>
      </c>
      <c r="F73" s="12"/>
      <c r="G73" s="254">
        <v>10</v>
      </c>
      <c r="H73" s="255"/>
      <c r="I73" s="86"/>
      <c r="J73" s="157">
        <v>0</v>
      </c>
      <c r="K73" s="69">
        <v>2</v>
      </c>
      <c r="L73" s="104" t="s">
        <v>68</v>
      </c>
      <c r="M73" s="108">
        <f t="shared" si="32"/>
        <v>0</v>
      </c>
      <c r="N73" s="86"/>
      <c r="O73" s="112" t="s">
        <v>68</v>
      </c>
      <c r="P73" s="108">
        <f t="shared" si="33"/>
        <v>10</v>
      </c>
      <c r="Q73" s="86"/>
      <c r="R73" s="112" t="s">
        <v>71</v>
      </c>
      <c r="S73" s="108">
        <f t="shared" si="34"/>
      </c>
      <c r="T73" s="86"/>
      <c r="U73" s="112" t="s">
        <v>71</v>
      </c>
      <c r="V73" s="108">
        <f t="shared" si="35"/>
      </c>
      <c r="W73" s="86"/>
      <c r="X73" s="112" t="s">
        <v>68</v>
      </c>
      <c r="Y73" s="108">
        <f t="shared" si="36"/>
        <v>10</v>
      </c>
      <c r="Z73" s="86"/>
      <c r="AA73" s="112" t="s">
        <v>68</v>
      </c>
      <c r="AB73" s="108">
        <f t="shared" si="37"/>
        <v>10</v>
      </c>
      <c r="AC73" s="86"/>
      <c r="AD73" s="112" t="s">
        <v>71</v>
      </c>
      <c r="AE73" s="108">
        <f t="shared" si="38"/>
      </c>
      <c r="AF73" s="86"/>
      <c r="AG73" s="86"/>
      <c r="AH73" s="86"/>
      <c r="AI73" s="86"/>
    </row>
    <row r="74" spans="2:35" ht="25.5" outlineLevel="2">
      <c r="B74" s="20" t="str">
        <f>B72</f>
        <v>G</v>
      </c>
      <c r="C74" s="21">
        <f t="shared" si="30"/>
        <v>2</v>
      </c>
      <c r="D74" s="30">
        <f t="shared" si="31"/>
        <v>6</v>
      </c>
      <c r="E74" s="13" t="s">
        <v>58</v>
      </c>
      <c r="F74" s="12"/>
      <c r="G74" s="254">
        <v>10</v>
      </c>
      <c r="H74" s="255"/>
      <c r="I74" s="86"/>
      <c r="J74" s="69">
        <v>3</v>
      </c>
      <c r="K74" s="69">
        <v>2</v>
      </c>
      <c r="L74" s="104" t="s">
        <v>68</v>
      </c>
      <c r="M74" s="108">
        <f t="shared" si="32"/>
        <v>0</v>
      </c>
      <c r="N74" s="86"/>
      <c r="O74" s="112" t="s">
        <v>68</v>
      </c>
      <c r="P74" s="108">
        <f t="shared" si="33"/>
        <v>10</v>
      </c>
      <c r="Q74" s="86"/>
      <c r="R74" s="112" t="s">
        <v>71</v>
      </c>
      <c r="S74" s="108">
        <f t="shared" si="34"/>
      </c>
      <c r="T74" s="86"/>
      <c r="U74" s="112" t="s">
        <v>71</v>
      </c>
      <c r="V74" s="108">
        <f t="shared" si="35"/>
      </c>
      <c r="W74" s="86"/>
      <c r="X74" s="112" t="s">
        <v>68</v>
      </c>
      <c r="Y74" s="108">
        <f t="shared" si="36"/>
        <v>10</v>
      </c>
      <c r="Z74" s="86"/>
      <c r="AA74" s="112" t="s">
        <v>68</v>
      </c>
      <c r="AB74" s="108">
        <f t="shared" si="37"/>
        <v>10</v>
      </c>
      <c r="AC74" s="86"/>
      <c r="AD74" s="112" t="s">
        <v>71</v>
      </c>
      <c r="AE74" s="108">
        <f t="shared" si="38"/>
      </c>
      <c r="AF74" s="86"/>
      <c r="AG74" s="86"/>
      <c r="AH74" s="86"/>
      <c r="AI74" s="86"/>
    </row>
    <row r="75" spans="2:35" ht="12.75" outlineLevel="2">
      <c r="B75" s="20" t="str">
        <f>B72</f>
        <v>G</v>
      </c>
      <c r="C75" s="21">
        <f t="shared" si="30"/>
        <v>2</v>
      </c>
      <c r="D75" s="30">
        <f t="shared" si="31"/>
        <v>7</v>
      </c>
      <c r="E75" s="13" t="s">
        <v>104</v>
      </c>
      <c r="F75" s="12"/>
      <c r="G75" s="254">
        <v>5</v>
      </c>
      <c r="H75" s="255"/>
      <c r="I75" s="86"/>
      <c r="J75" s="69">
        <v>2</v>
      </c>
      <c r="K75" s="69">
        <v>1</v>
      </c>
      <c r="L75" s="104" t="s">
        <v>68</v>
      </c>
      <c r="M75" s="108">
        <f t="shared" si="32"/>
        <v>0</v>
      </c>
      <c r="N75" s="86"/>
      <c r="O75" s="112" t="s">
        <v>68</v>
      </c>
      <c r="P75" s="108">
        <f t="shared" si="33"/>
        <v>5</v>
      </c>
      <c r="Q75" s="86"/>
      <c r="R75" s="112" t="s">
        <v>71</v>
      </c>
      <c r="S75" s="108">
        <f t="shared" si="34"/>
      </c>
      <c r="T75" s="86"/>
      <c r="U75" s="112" t="s">
        <v>71</v>
      </c>
      <c r="V75" s="108">
        <f t="shared" si="35"/>
      </c>
      <c r="W75" s="86"/>
      <c r="X75" s="112" t="s">
        <v>71</v>
      </c>
      <c r="Y75" s="108">
        <f t="shared" si="36"/>
      </c>
      <c r="Z75" s="86"/>
      <c r="AA75" s="112" t="s">
        <v>71</v>
      </c>
      <c r="AB75" s="108">
        <f t="shared" si="37"/>
      </c>
      <c r="AC75" s="86"/>
      <c r="AD75" s="112" t="s">
        <v>71</v>
      </c>
      <c r="AE75" s="108">
        <f t="shared" si="38"/>
      </c>
      <c r="AF75" s="86"/>
      <c r="AG75" s="86"/>
      <c r="AH75" s="86"/>
      <c r="AI75" s="86"/>
    </row>
    <row r="76" spans="2:35" ht="38.25" outlineLevel="2">
      <c r="B76" s="20" t="str">
        <f>B73</f>
        <v>G</v>
      </c>
      <c r="C76" s="21">
        <f t="shared" si="30"/>
        <v>2</v>
      </c>
      <c r="D76" s="30">
        <f t="shared" si="31"/>
        <v>8</v>
      </c>
      <c r="E76" s="13" t="s">
        <v>57</v>
      </c>
      <c r="F76" s="12"/>
      <c r="G76" s="254">
        <v>25</v>
      </c>
      <c r="H76" s="255"/>
      <c r="I76" s="86"/>
      <c r="J76" s="69">
        <v>0</v>
      </c>
      <c r="K76" s="69">
        <v>3</v>
      </c>
      <c r="L76" s="104" t="s">
        <v>68</v>
      </c>
      <c r="M76" s="108">
        <f t="shared" si="32"/>
        <v>0</v>
      </c>
      <c r="N76" s="86"/>
      <c r="O76" s="112" t="s">
        <v>68</v>
      </c>
      <c r="P76" s="108">
        <f t="shared" si="33"/>
        <v>25</v>
      </c>
      <c r="Q76" s="86"/>
      <c r="R76" s="112" t="s">
        <v>71</v>
      </c>
      <c r="S76" s="108">
        <f t="shared" si="34"/>
      </c>
      <c r="T76" s="86"/>
      <c r="U76" s="112" t="s">
        <v>71</v>
      </c>
      <c r="V76" s="108">
        <f t="shared" si="35"/>
      </c>
      <c r="W76" s="86"/>
      <c r="X76" s="112" t="s">
        <v>68</v>
      </c>
      <c r="Y76" s="108">
        <f t="shared" si="36"/>
        <v>25</v>
      </c>
      <c r="Z76" s="86"/>
      <c r="AA76" s="112" t="s">
        <v>68</v>
      </c>
      <c r="AB76" s="108">
        <f t="shared" si="37"/>
        <v>25</v>
      </c>
      <c r="AC76" s="86"/>
      <c r="AD76" s="112" t="s">
        <v>71</v>
      </c>
      <c r="AE76" s="108">
        <f t="shared" si="38"/>
      </c>
      <c r="AF76" s="86"/>
      <c r="AG76" s="86"/>
      <c r="AH76" s="86"/>
      <c r="AI76" s="86"/>
    </row>
    <row r="77" spans="2:35" ht="12.75" outlineLevel="1">
      <c r="B77" s="38" t="str">
        <f>B76</f>
        <v>G</v>
      </c>
      <c r="C77" s="39">
        <v>3</v>
      </c>
      <c r="D77" s="29"/>
      <c r="E77" s="18" t="s">
        <v>3</v>
      </c>
      <c r="F77" s="83">
        <v>25</v>
      </c>
      <c r="G77" s="152">
        <f>IF(H77&gt;F77,F77,H77)</f>
        <v>25</v>
      </c>
      <c r="H77" s="151">
        <f>SUMIF(L78:L80,"j",G78:G80)</f>
        <v>25</v>
      </c>
      <c r="I77" s="91"/>
      <c r="J77" s="69"/>
      <c r="K77" s="69"/>
      <c r="L77" s="117"/>
      <c r="M77" s="105">
        <f>SUM(M78:M80)</f>
        <v>0</v>
      </c>
      <c r="N77" s="91"/>
      <c r="O77" s="244">
        <f>IF(SUM(P78:P80)&gt;$F77,$F77,SUM(P78:P80))</f>
        <v>25</v>
      </c>
      <c r="P77" s="245"/>
      <c r="Q77" s="91"/>
      <c r="R77" s="244">
        <f>IF(SUM(S78:S80)&gt;$F77,$F77,SUM(S78:S80))</f>
        <v>0</v>
      </c>
      <c r="S77" s="245"/>
      <c r="T77" s="91"/>
      <c r="U77" s="244">
        <f>IF(SUM(V78:V80)&gt;$F77,$F77,SUM(V78:V80))</f>
        <v>25</v>
      </c>
      <c r="V77" s="245"/>
      <c r="W77" s="91"/>
      <c r="X77" s="244">
        <f>IF(SUM(Y78:Y80)&gt;$F77,$F77,SUM(Y78:Y80))</f>
        <v>25</v>
      </c>
      <c r="Y77" s="245"/>
      <c r="Z77" s="91"/>
      <c r="AA77" s="244">
        <f>IF(SUM(AB78:AB80)&gt;$F77,$F77,SUM(AB78:AB80))</f>
        <v>25</v>
      </c>
      <c r="AB77" s="245"/>
      <c r="AC77" s="91"/>
      <c r="AD77" s="244">
        <f>IF(SUM(AE78:AE80)&gt;$F77,$F77,SUM(AE78:AE80))</f>
        <v>25</v>
      </c>
      <c r="AE77" s="245"/>
      <c r="AF77" s="91"/>
      <c r="AG77" s="91"/>
      <c r="AH77" s="91"/>
      <c r="AI77" s="91"/>
    </row>
    <row r="78" spans="2:35" ht="27" customHeight="1" outlineLevel="2">
      <c r="B78" s="20" t="str">
        <f aca="true" t="shared" si="39" ref="B78:B83">B77</f>
        <v>G</v>
      </c>
      <c r="C78" s="21">
        <f>C$77</f>
        <v>3</v>
      </c>
      <c r="D78" s="30">
        <v>1</v>
      </c>
      <c r="E78" s="13" t="s">
        <v>15</v>
      </c>
      <c r="F78" s="12"/>
      <c r="G78" s="254">
        <v>10</v>
      </c>
      <c r="H78" s="255"/>
      <c r="I78" s="86"/>
      <c r="J78" s="157">
        <v>0</v>
      </c>
      <c r="K78" s="69">
        <v>3</v>
      </c>
      <c r="L78" s="104" t="s">
        <v>68</v>
      </c>
      <c r="M78" s="108">
        <f>IF(AND($F78=M$4,$L78="j"),$G78,0)</f>
        <v>0</v>
      </c>
      <c r="N78" s="86"/>
      <c r="O78" s="112" t="s">
        <v>68</v>
      </c>
      <c r="P78" s="108">
        <f>IF(AND(O78="j",$L78="j"),$G78,"")</f>
        <v>10</v>
      </c>
      <c r="Q78" s="86"/>
      <c r="R78" s="112" t="s">
        <v>71</v>
      </c>
      <c r="S78" s="108">
        <f>IF(AND(R78="j",$L78="j"),$G78,"")</f>
      </c>
      <c r="T78" s="86"/>
      <c r="U78" s="112" t="s">
        <v>68</v>
      </c>
      <c r="V78" s="108">
        <f>IF(AND(U78="j",$L78="j"),$G78,"")</f>
        <v>10</v>
      </c>
      <c r="W78" s="86"/>
      <c r="X78" s="112" t="s">
        <v>68</v>
      </c>
      <c r="Y78" s="108">
        <f>IF(AND(X78="j",$L78="j"),$G78,"")</f>
        <v>10</v>
      </c>
      <c r="Z78" s="86"/>
      <c r="AA78" s="112" t="s">
        <v>68</v>
      </c>
      <c r="AB78" s="108">
        <f>IF(AND(AA78="j",$L78="j"),$G78,"")</f>
        <v>10</v>
      </c>
      <c r="AC78" s="86"/>
      <c r="AD78" s="112" t="s">
        <v>68</v>
      </c>
      <c r="AE78" s="108">
        <f>IF(AND(AD78="j",$L78="j"),$G78,"")</f>
        <v>10</v>
      </c>
      <c r="AF78" s="86"/>
      <c r="AG78" s="86"/>
      <c r="AH78" s="86"/>
      <c r="AI78" s="86"/>
    </row>
    <row r="79" spans="2:35" ht="25.5" customHeight="1" outlineLevel="2">
      <c r="B79" s="20" t="str">
        <f t="shared" si="39"/>
        <v>G</v>
      </c>
      <c r="C79" s="21">
        <f>C$77</f>
        <v>3</v>
      </c>
      <c r="D79" s="30">
        <f>D78+1</f>
        <v>2</v>
      </c>
      <c r="E79" s="13" t="s">
        <v>16</v>
      </c>
      <c r="F79" s="12"/>
      <c r="G79" s="254">
        <v>10</v>
      </c>
      <c r="H79" s="255"/>
      <c r="I79" s="86"/>
      <c r="J79" s="157">
        <v>0</v>
      </c>
      <c r="K79" s="69">
        <v>3</v>
      </c>
      <c r="L79" s="104" t="s">
        <v>68</v>
      </c>
      <c r="M79" s="108">
        <f>IF(AND($F79=M$4,$L79="j"),$G79,0)</f>
        <v>0</v>
      </c>
      <c r="N79" s="86"/>
      <c r="O79" s="112" t="s">
        <v>68</v>
      </c>
      <c r="P79" s="108">
        <f>IF(AND(O79="j",$L79="j"),$G79,"")</f>
        <v>10</v>
      </c>
      <c r="Q79" s="86"/>
      <c r="R79" s="112" t="s">
        <v>71</v>
      </c>
      <c r="S79" s="108">
        <f>IF(AND(R79="j",$L79="j"),$G79,"")</f>
      </c>
      <c r="T79" s="86"/>
      <c r="U79" s="112" t="s">
        <v>68</v>
      </c>
      <c r="V79" s="108">
        <f>IF(AND(U79="j",$L79="j"),$G79,"")</f>
        <v>10</v>
      </c>
      <c r="W79" s="86"/>
      <c r="X79" s="112" t="s">
        <v>68</v>
      </c>
      <c r="Y79" s="108">
        <f>IF(AND(X79="j",$L79="j"),$G79,"")</f>
        <v>10</v>
      </c>
      <c r="Z79" s="86"/>
      <c r="AA79" s="112" t="s">
        <v>68</v>
      </c>
      <c r="AB79" s="108">
        <f>IF(AND(AA79="j",$L79="j"),$G79,"")</f>
        <v>10</v>
      </c>
      <c r="AC79" s="86"/>
      <c r="AD79" s="112" t="s">
        <v>68</v>
      </c>
      <c r="AE79" s="108">
        <f>IF(AND(AD79="j",$L79="j"),$G79,"")</f>
        <v>10</v>
      </c>
      <c r="AF79" s="86"/>
      <c r="AG79" s="86"/>
      <c r="AH79" s="86"/>
      <c r="AI79" s="86"/>
    </row>
    <row r="80" spans="2:35" ht="12.75" outlineLevel="2">
      <c r="B80" s="20" t="str">
        <f t="shared" si="39"/>
        <v>G</v>
      </c>
      <c r="C80" s="21">
        <f>C$77</f>
        <v>3</v>
      </c>
      <c r="D80" s="30">
        <f>D79+1</f>
        <v>3</v>
      </c>
      <c r="E80" s="13" t="s">
        <v>17</v>
      </c>
      <c r="F80" s="12"/>
      <c r="G80" s="254">
        <v>5</v>
      </c>
      <c r="H80" s="255"/>
      <c r="I80" s="86"/>
      <c r="J80" s="157">
        <v>0</v>
      </c>
      <c r="K80" s="69">
        <v>3</v>
      </c>
      <c r="L80" s="104" t="s">
        <v>68</v>
      </c>
      <c r="M80" s="108">
        <f>IF(AND($F80=M$4,$L80="j"),$G80,0)</f>
        <v>0</v>
      </c>
      <c r="N80" s="86"/>
      <c r="O80" s="112" t="s">
        <v>68</v>
      </c>
      <c r="P80" s="108">
        <f>IF(AND(O80="j",$L80="j"),$G80,"")</f>
        <v>5</v>
      </c>
      <c r="Q80" s="86"/>
      <c r="R80" s="112" t="s">
        <v>71</v>
      </c>
      <c r="S80" s="108">
        <f>IF(AND(R80="j",$L80="j"),$G80,"")</f>
      </c>
      <c r="T80" s="86"/>
      <c r="U80" s="112" t="s">
        <v>68</v>
      </c>
      <c r="V80" s="108">
        <f>IF(AND(U80="j",$L80="j"),$G80,"")</f>
        <v>5</v>
      </c>
      <c r="W80" s="86"/>
      <c r="X80" s="112" t="s">
        <v>68</v>
      </c>
      <c r="Y80" s="108">
        <f>IF(AND(X80="j",$L80="j"),$G80,"")</f>
        <v>5</v>
      </c>
      <c r="Z80" s="86"/>
      <c r="AA80" s="112" t="s">
        <v>68</v>
      </c>
      <c r="AB80" s="108">
        <f>IF(AND(AA80="j",$L80="j"),$G80,"")</f>
        <v>5</v>
      </c>
      <c r="AC80" s="86"/>
      <c r="AD80" s="112" t="s">
        <v>68</v>
      </c>
      <c r="AE80" s="108">
        <f>IF(AND(AD80="j",$L80="j"),$G80,"")</f>
        <v>5</v>
      </c>
      <c r="AF80" s="86"/>
      <c r="AG80" s="86"/>
      <c r="AH80" s="86"/>
      <c r="AI80" s="86"/>
    </row>
    <row r="81" spans="2:35" ht="12.75" outlineLevel="1">
      <c r="B81" s="38" t="str">
        <f t="shared" si="39"/>
        <v>G</v>
      </c>
      <c r="C81" s="39">
        <v>4</v>
      </c>
      <c r="D81" s="29"/>
      <c r="E81" s="18" t="s">
        <v>4</v>
      </c>
      <c r="F81" s="83">
        <v>15</v>
      </c>
      <c r="G81" s="152">
        <f>IF(H81&gt;F81,F81,H81)</f>
        <v>15</v>
      </c>
      <c r="H81" s="151">
        <f>SUMIF(L82:L83,"j",G82:G83)</f>
        <v>15</v>
      </c>
      <c r="I81" s="91"/>
      <c r="J81" s="69"/>
      <c r="K81" s="69"/>
      <c r="L81" s="117"/>
      <c r="M81" s="105">
        <f>SUM(M82:M83)</f>
        <v>0</v>
      </c>
      <c r="N81" s="91"/>
      <c r="O81" s="244">
        <f>IF(SUM(P82:P83)&gt;$F81,$F81,SUM(P82:P83))</f>
        <v>15</v>
      </c>
      <c r="P81" s="245"/>
      <c r="Q81" s="91"/>
      <c r="R81" s="244">
        <f>IF(SUM(S82:S83)&gt;$F81,$F81,SUM(S82:S83))</f>
        <v>15</v>
      </c>
      <c r="S81" s="245"/>
      <c r="T81" s="91"/>
      <c r="U81" s="244">
        <f>IF(SUM(V82:V83)&gt;$F81,$F81,SUM(V82:V83))</f>
        <v>15</v>
      </c>
      <c r="V81" s="245"/>
      <c r="W81" s="91"/>
      <c r="X81" s="244">
        <f>IF(SUM(Y82:Y83)&gt;$F81,$F81,SUM(Y82:Y83))</f>
        <v>15</v>
      </c>
      <c r="Y81" s="245"/>
      <c r="Z81" s="91"/>
      <c r="AA81" s="244">
        <f>IF(SUM(AB82:AB83)&gt;$F81,$F81,SUM(AB82:AB83))</f>
        <v>15</v>
      </c>
      <c r="AB81" s="245"/>
      <c r="AC81" s="91"/>
      <c r="AD81" s="244">
        <f>IF(SUM(AE82:AE83)&gt;$F81,$F81,SUM(AE82:AE83))</f>
        <v>15</v>
      </c>
      <c r="AE81" s="245"/>
      <c r="AF81" s="91"/>
      <c r="AG81" s="91"/>
      <c r="AH81" s="91"/>
      <c r="AI81" s="91"/>
    </row>
    <row r="82" spans="2:35" ht="12.75" outlineLevel="2">
      <c r="B82" s="20" t="str">
        <f t="shared" si="39"/>
        <v>G</v>
      </c>
      <c r="C82" s="21">
        <f>C$81</f>
        <v>4</v>
      </c>
      <c r="D82" s="30">
        <v>1</v>
      </c>
      <c r="E82" s="13" t="s">
        <v>36</v>
      </c>
      <c r="F82" s="12"/>
      <c r="G82" s="254">
        <v>10</v>
      </c>
      <c r="H82" s="255"/>
      <c r="I82" s="86"/>
      <c r="J82" s="69">
        <v>3</v>
      </c>
      <c r="K82" s="69">
        <v>3</v>
      </c>
      <c r="L82" s="104" t="s">
        <v>68</v>
      </c>
      <c r="M82" s="108">
        <f>IF(AND($F82=M$4,$L82="j"),$G82,0)</f>
        <v>0</v>
      </c>
      <c r="N82" s="86"/>
      <c r="O82" s="112" t="s">
        <v>68</v>
      </c>
      <c r="P82" s="108">
        <f>IF(AND(O82="j",$L82="j"),$G82,"")</f>
        <v>10</v>
      </c>
      <c r="Q82" s="86"/>
      <c r="R82" s="112" t="s">
        <v>68</v>
      </c>
      <c r="S82" s="108">
        <f>IF(AND(R82="j",$L82="j"),$G82,"")</f>
        <v>10</v>
      </c>
      <c r="T82" s="86"/>
      <c r="U82" s="112" t="s">
        <v>68</v>
      </c>
      <c r="V82" s="108">
        <f>IF(AND(U82="j",$L82="j"),$G82,"")</f>
        <v>10</v>
      </c>
      <c r="W82" s="86"/>
      <c r="X82" s="112" t="s">
        <v>68</v>
      </c>
      <c r="Y82" s="108">
        <f>IF(AND(X82="j",$L82="j"),$G82,"")</f>
        <v>10</v>
      </c>
      <c r="Z82" s="86"/>
      <c r="AA82" s="112" t="s">
        <v>68</v>
      </c>
      <c r="AB82" s="108">
        <f>IF(AND(AA82="j",$L82="j"),$G82,"")</f>
        <v>10</v>
      </c>
      <c r="AC82" s="86"/>
      <c r="AD82" s="112" t="s">
        <v>68</v>
      </c>
      <c r="AE82" s="108">
        <f>IF(AND(AD82="j",$L82="j"),$G82,"")</f>
        <v>10</v>
      </c>
      <c r="AF82" s="86"/>
      <c r="AG82" s="86"/>
      <c r="AH82" s="86"/>
      <c r="AI82" s="86"/>
    </row>
    <row r="83" spans="2:35" ht="13.5" outlineLevel="2" thickBot="1">
      <c r="B83" s="24" t="str">
        <f t="shared" si="39"/>
        <v>G</v>
      </c>
      <c r="C83" s="25">
        <f>C$81</f>
        <v>4</v>
      </c>
      <c r="D83" s="31">
        <f>D82+1</f>
        <v>2</v>
      </c>
      <c r="E83" s="14" t="s">
        <v>37</v>
      </c>
      <c r="F83" s="15"/>
      <c r="G83" s="263">
        <v>5</v>
      </c>
      <c r="H83" s="264"/>
      <c r="I83" s="86"/>
      <c r="J83" s="69">
        <v>3</v>
      </c>
      <c r="K83" s="69">
        <v>3</v>
      </c>
      <c r="L83" s="104" t="s">
        <v>68</v>
      </c>
      <c r="M83" s="108">
        <f>IF(AND($F83=M$4,$L83="j"),$G83,0)</f>
        <v>0</v>
      </c>
      <c r="N83" s="86"/>
      <c r="O83" s="112" t="s">
        <v>68</v>
      </c>
      <c r="P83" s="108">
        <f>IF(AND(O83="j",$L83="j"),$G83,"")</f>
        <v>5</v>
      </c>
      <c r="Q83" s="86"/>
      <c r="R83" s="112" t="s">
        <v>68</v>
      </c>
      <c r="S83" s="108">
        <f>IF(AND(R83="j",$L83="j"),$G83,"")</f>
        <v>5</v>
      </c>
      <c r="T83" s="86"/>
      <c r="U83" s="112" t="s">
        <v>68</v>
      </c>
      <c r="V83" s="108">
        <f>IF(AND(U83="j",$L83="j"),$G83,"")</f>
        <v>5</v>
      </c>
      <c r="W83" s="86"/>
      <c r="X83" s="112" t="s">
        <v>68</v>
      </c>
      <c r="Y83" s="108">
        <f>IF(AND(X83="j",$L83="j"),$G83,"")</f>
        <v>5</v>
      </c>
      <c r="Z83" s="86"/>
      <c r="AA83" s="112" t="s">
        <v>68</v>
      </c>
      <c r="AB83" s="108">
        <f>IF(AND(AA83="j",$L83="j"),$G83,"")</f>
        <v>5</v>
      </c>
      <c r="AC83" s="86"/>
      <c r="AD83" s="112" t="s">
        <v>68</v>
      </c>
      <c r="AE83" s="108">
        <f>IF(AND(AD83="j",$L83="j"),$G83,"")</f>
        <v>5</v>
      </c>
      <c r="AF83" s="86"/>
      <c r="AG83" s="86"/>
      <c r="AH83" s="86"/>
      <c r="AI83" s="86"/>
    </row>
    <row r="84" spans="6:12" ht="16.5" thickBot="1">
      <c r="F84" s="75" t="s">
        <v>47</v>
      </c>
      <c r="G84" s="103">
        <f>G3</f>
        <v>1000</v>
      </c>
      <c r="H84" s="103">
        <f>H3</f>
        <v>1180</v>
      </c>
      <c r="J84" s="95"/>
      <c r="K84" s="95"/>
      <c r="L84" s="95"/>
    </row>
    <row r="85" spans="9:12" ht="12.75">
      <c r="I85" s="74"/>
      <c r="J85" s="5"/>
      <c r="L85" s="74"/>
    </row>
    <row r="86" ht="12.75">
      <c r="J86" s="5"/>
    </row>
    <row r="87" ht="12.75">
      <c r="J87" s="5"/>
    </row>
    <row r="88" ht="12.75">
      <c r="J88" s="5"/>
    </row>
    <row r="89" ht="12.75">
      <c r="J89" s="5"/>
    </row>
    <row r="90" ht="12.75">
      <c r="J90" s="5"/>
    </row>
    <row r="91" ht="12.75">
      <c r="J91" s="5"/>
    </row>
    <row r="92" ht="12.75">
      <c r="J92" s="5"/>
    </row>
    <row r="93" ht="12.75">
      <c r="J93" s="5"/>
    </row>
    <row r="94" ht="12.75">
      <c r="J94" s="5"/>
    </row>
    <row r="95" ht="12.75">
      <c r="J95" s="5"/>
    </row>
    <row r="96" ht="12.75">
      <c r="J96" s="5"/>
    </row>
    <row r="97" ht="12.75">
      <c r="J97" s="5"/>
    </row>
    <row r="98" ht="12.75">
      <c r="J98" s="5"/>
    </row>
    <row r="99" ht="12.75">
      <c r="J99" s="5"/>
    </row>
    <row r="100" ht="12.75">
      <c r="J100" s="5"/>
    </row>
    <row r="101" ht="12.75">
      <c r="J101" s="5"/>
    </row>
    <row r="102" ht="12.75">
      <c r="J102" s="5"/>
    </row>
    <row r="103" ht="12.75">
      <c r="J103" s="5"/>
    </row>
    <row r="104" ht="12.75">
      <c r="J104" s="5"/>
    </row>
    <row r="105" ht="12.75">
      <c r="J105" s="5"/>
    </row>
    <row r="106" ht="12.75">
      <c r="J106" s="5"/>
    </row>
    <row r="107" ht="12.75">
      <c r="J107" s="5"/>
    </row>
    <row r="108" ht="12.75">
      <c r="J108" s="5"/>
    </row>
    <row r="109" ht="12.75">
      <c r="J109" s="5"/>
    </row>
    <row r="110" ht="12.75">
      <c r="J110" s="5"/>
    </row>
    <row r="111" ht="12.75">
      <c r="J111" s="5"/>
    </row>
    <row r="112" ht="12.75">
      <c r="J112" s="5"/>
    </row>
    <row r="113" ht="12.75">
      <c r="J113" s="5"/>
    </row>
    <row r="114" ht="12.75">
      <c r="J114" s="5"/>
    </row>
    <row r="115" ht="12.75">
      <c r="J115" s="5"/>
    </row>
    <row r="116" ht="12.75">
      <c r="J116" s="5"/>
    </row>
    <row r="117" ht="12.75">
      <c r="J117" s="5"/>
    </row>
    <row r="118" ht="12.75">
      <c r="J118" s="5"/>
    </row>
    <row r="119" ht="12.75">
      <c r="J119" s="5"/>
    </row>
    <row r="120" ht="12.75">
      <c r="J120" s="5"/>
    </row>
    <row r="121" ht="12.75">
      <c r="J121" s="5"/>
    </row>
    <row r="122" ht="12.75">
      <c r="J122" s="5"/>
    </row>
    <row r="123" ht="12.75">
      <c r="J123" s="5"/>
    </row>
    <row r="124" ht="12.75">
      <c r="J124" s="5"/>
    </row>
    <row r="125" ht="12.75">
      <c r="J125" s="5"/>
    </row>
    <row r="126" ht="12.75">
      <c r="J126" s="5"/>
    </row>
    <row r="127" ht="12.75">
      <c r="J127" s="5"/>
    </row>
    <row r="128" ht="12.75">
      <c r="J128" s="5"/>
    </row>
    <row r="129" ht="12.75">
      <c r="J129" s="5"/>
    </row>
    <row r="130" ht="12.75">
      <c r="J130" s="5"/>
    </row>
    <row r="131" ht="12.75">
      <c r="J131" s="5"/>
    </row>
    <row r="132" ht="12.75">
      <c r="J132" s="5"/>
    </row>
    <row r="133" ht="12.75">
      <c r="J133" s="5"/>
    </row>
    <row r="134" ht="12.75">
      <c r="J134" s="5"/>
    </row>
    <row r="135" ht="12.75">
      <c r="J135" s="5"/>
    </row>
    <row r="136" ht="12.75">
      <c r="J136" s="5"/>
    </row>
    <row r="137" ht="12.75">
      <c r="J137" s="5"/>
    </row>
    <row r="138" ht="12.75">
      <c r="J138" s="5"/>
    </row>
    <row r="139" ht="12.75">
      <c r="J139" s="5"/>
    </row>
    <row r="140" ht="12.75">
      <c r="J140" s="5"/>
    </row>
    <row r="141" ht="12.75">
      <c r="J141" s="5"/>
    </row>
    <row r="142" ht="12.75">
      <c r="J142" s="5"/>
    </row>
    <row r="143" ht="12.75">
      <c r="J143" s="5"/>
    </row>
    <row r="144" ht="12.75">
      <c r="J144" s="5"/>
    </row>
    <row r="145" ht="12.75">
      <c r="J145" s="5"/>
    </row>
    <row r="146" ht="12.75">
      <c r="J146" s="5"/>
    </row>
    <row r="147" ht="12.75">
      <c r="J147" s="5"/>
    </row>
    <row r="148" ht="12.75">
      <c r="J148" s="5"/>
    </row>
    <row r="149" ht="12.75">
      <c r="J149" s="5"/>
    </row>
    <row r="150" ht="12.75">
      <c r="J150" s="5"/>
    </row>
    <row r="151" ht="12.75">
      <c r="J151" s="5"/>
    </row>
    <row r="152" ht="12.75">
      <c r="J152" s="5"/>
    </row>
    <row r="153" ht="12.75">
      <c r="J153" s="5"/>
    </row>
    <row r="154" ht="12.75">
      <c r="J154" s="5"/>
    </row>
    <row r="155" ht="12.75">
      <c r="J155" s="5"/>
    </row>
    <row r="156" ht="12.75">
      <c r="J156" s="5"/>
    </row>
    <row r="157" ht="12.75">
      <c r="J157" s="5"/>
    </row>
    <row r="158" ht="12.75">
      <c r="J158" s="5"/>
    </row>
    <row r="159" ht="12.75">
      <c r="J159" s="5"/>
    </row>
    <row r="160" ht="12.75">
      <c r="J160" s="5"/>
    </row>
    <row r="161" ht="12.75">
      <c r="J161" s="5"/>
    </row>
    <row r="162" ht="12.75">
      <c r="J162" s="5"/>
    </row>
    <row r="163" ht="12.75">
      <c r="J163" s="5"/>
    </row>
    <row r="164" ht="12.75">
      <c r="J164" s="5"/>
    </row>
    <row r="165" ht="12.75">
      <c r="J165" s="5"/>
    </row>
    <row r="166" ht="12.75">
      <c r="J166" s="5"/>
    </row>
    <row r="167" ht="12.75">
      <c r="J167" s="5"/>
    </row>
    <row r="168" ht="12.75">
      <c r="J168" s="5"/>
    </row>
    <row r="169" ht="12.75">
      <c r="J169" s="5"/>
    </row>
    <row r="170" ht="12.75">
      <c r="J170" s="5"/>
    </row>
    <row r="171" ht="12.75">
      <c r="J171" s="5"/>
    </row>
    <row r="172" ht="12.75">
      <c r="J172" s="5"/>
    </row>
    <row r="173" ht="12.75">
      <c r="J173" s="5"/>
    </row>
    <row r="174" ht="12.75">
      <c r="J174" s="5"/>
    </row>
    <row r="175" ht="12.75">
      <c r="J175" s="5"/>
    </row>
    <row r="176" ht="12.75">
      <c r="J176" s="5"/>
    </row>
    <row r="177" ht="12.75">
      <c r="J177" s="5"/>
    </row>
    <row r="178" ht="12.75">
      <c r="J178" s="5"/>
    </row>
    <row r="179" ht="12.75">
      <c r="J179" s="5"/>
    </row>
    <row r="180" ht="12.75">
      <c r="J180" s="5"/>
    </row>
    <row r="181" ht="12.75">
      <c r="J181" s="5"/>
    </row>
    <row r="182" ht="12.75">
      <c r="J182" s="5"/>
    </row>
    <row r="183" ht="12.75">
      <c r="J183" s="5"/>
    </row>
    <row r="184" ht="12.75">
      <c r="J184" s="5"/>
    </row>
    <row r="185" ht="12.75">
      <c r="J185" s="5"/>
    </row>
    <row r="186" ht="12.75">
      <c r="J186" s="5"/>
    </row>
    <row r="187" ht="12.75">
      <c r="J187" s="5"/>
    </row>
    <row r="188" ht="12.75">
      <c r="J188" s="5"/>
    </row>
    <row r="189" ht="12.75">
      <c r="J189" s="5"/>
    </row>
    <row r="190" ht="12.75">
      <c r="J190" s="5"/>
    </row>
    <row r="191" ht="12.75">
      <c r="J191" s="5"/>
    </row>
    <row r="192" ht="12.75">
      <c r="J192" s="5"/>
    </row>
    <row r="193" ht="12.75">
      <c r="J193" s="5"/>
    </row>
    <row r="194" ht="12.75">
      <c r="J194" s="5"/>
    </row>
    <row r="195" ht="12.75">
      <c r="J195" s="5"/>
    </row>
    <row r="196" ht="12.75">
      <c r="J196" s="5"/>
    </row>
    <row r="197" ht="12.75">
      <c r="J197" s="5"/>
    </row>
    <row r="198" ht="12.75">
      <c r="J198" s="5"/>
    </row>
    <row r="199" ht="12.75">
      <c r="J199" s="5"/>
    </row>
    <row r="200" ht="12.75">
      <c r="J200" s="5"/>
    </row>
    <row r="201" ht="12.75">
      <c r="J201" s="5"/>
    </row>
    <row r="202" ht="12.75">
      <c r="J202" s="5"/>
    </row>
    <row r="203" ht="12.75">
      <c r="J203" s="5"/>
    </row>
    <row r="204" ht="12.75">
      <c r="J204" s="5"/>
    </row>
    <row r="205" ht="12.75">
      <c r="J205" s="5"/>
    </row>
    <row r="206" ht="12.75">
      <c r="J206" s="5"/>
    </row>
    <row r="207" ht="12.75">
      <c r="J207" s="5"/>
    </row>
    <row r="208" ht="12.75">
      <c r="J208" s="5"/>
    </row>
    <row r="209" ht="12.75">
      <c r="J209" s="5"/>
    </row>
    <row r="210" ht="12.75">
      <c r="J210" s="5"/>
    </row>
    <row r="211" ht="12.75">
      <c r="J211" s="5"/>
    </row>
    <row r="212" ht="12.75">
      <c r="J212" s="5"/>
    </row>
    <row r="213" ht="12.75">
      <c r="J213" s="5"/>
    </row>
    <row r="214" ht="12.75">
      <c r="J214" s="5"/>
    </row>
    <row r="215" ht="12.75">
      <c r="J215" s="5"/>
    </row>
    <row r="216" ht="12.75">
      <c r="J216" s="5"/>
    </row>
    <row r="217" ht="12.75">
      <c r="J217" s="5"/>
    </row>
    <row r="218" ht="12.75">
      <c r="J218" s="5"/>
    </row>
    <row r="219" ht="12.75">
      <c r="J219" s="5"/>
    </row>
    <row r="220" ht="12.75">
      <c r="J220" s="5"/>
    </row>
    <row r="221" ht="12.75">
      <c r="J221" s="5"/>
    </row>
    <row r="222" ht="12.75">
      <c r="J222" s="5"/>
    </row>
    <row r="223" ht="12.75">
      <c r="J223" s="5"/>
    </row>
    <row r="224" ht="12.75">
      <c r="J224" s="5"/>
    </row>
    <row r="225" ht="12.75">
      <c r="J225" s="5"/>
    </row>
    <row r="226" ht="12.75">
      <c r="J226" s="5"/>
    </row>
    <row r="227" ht="12.75">
      <c r="J227" s="5"/>
    </row>
    <row r="228" ht="12.75">
      <c r="J228" s="5"/>
    </row>
    <row r="229" ht="12.75">
      <c r="J229" s="5"/>
    </row>
    <row r="230" ht="12.75">
      <c r="J230" s="5"/>
    </row>
    <row r="231" ht="12.75">
      <c r="J231" s="5"/>
    </row>
    <row r="232" ht="12.75">
      <c r="J232" s="5"/>
    </row>
    <row r="233" ht="12.75">
      <c r="J233" s="5"/>
    </row>
    <row r="234" ht="12.75">
      <c r="J234" s="5"/>
    </row>
    <row r="235" ht="12.75">
      <c r="J235" s="5"/>
    </row>
    <row r="236" ht="12.75">
      <c r="J236" s="5"/>
    </row>
    <row r="237" ht="12.75">
      <c r="J237" s="5"/>
    </row>
    <row r="238" ht="12.75">
      <c r="J238" s="5"/>
    </row>
    <row r="239" ht="12.75">
      <c r="J239" s="5"/>
    </row>
    <row r="240" ht="12.75">
      <c r="J240" s="5"/>
    </row>
    <row r="241" ht="12.75">
      <c r="J241" s="5"/>
    </row>
    <row r="242" ht="12.75">
      <c r="J242" s="5"/>
    </row>
    <row r="243" ht="12.75">
      <c r="J243" s="5"/>
    </row>
    <row r="244" ht="12.75">
      <c r="J244" s="5"/>
    </row>
    <row r="245" ht="12.75">
      <c r="J245" s="5"/>
    </row>
    <row r="246" ht="12.75">
      <c r="J246" s="5"/>
    </row>
    <row r="247" ht="12.75">
      <c r="J247" s="5"/>
    </row>
    <row r="248" ht="12.75">
      <c r="J248" s="5"/>
    </row>
    <row r="249" ht="12.75">
      <c r="J249" s="5"/>
    </row>
    <row r="250" ht="12.75">
      <c r="J250" s="5"/>
    </row>
    <row r="251" ht="12.75">
      <c r="J251" s="5"/>
    </row>
    <row r="252" ht="12.75">
      <c r="J252" s="5"/>
    </row>
    <row r="253" ht="12.75">
      <c r="J253" s="5"/>
    </row>
    <row r="254" ht="12.75">
      <c r="J254" s="5"/>
    </row>
    <row r="255" ht="12.75">
      <c r="J255" s="5"/>
    </row>
    <row r="256" ht="12.75">
      <c r="J256" s="5"/>
    </row>
    <row r="257" ht="12.75">
      <c r="J257" s="5"/>
    </row>
    <row r="258" ht="12.75">
      <c r="J258" s="5"/>
    </row>
    <row r="259" ht="12.75">
      <c r="J259" s="5"/>
    </row>
    <row r="260" ht="12.75">
      <c r="J260" s="5"/>
    </row>
    <row r="261" ht="12.75">
      <c r="J261" s="5"/>
    </row>
    <row r="262" ht="12.75">
      <c r="J262" s="5"/>
    </row>
    <row r="263" ht="12.75">
      <c r="J263" s="5"/>
    </row>
    <row r="264" ht="12.75">
      <c r="J264" s="5"/>
    </row>
    <row r="265" ht="12.75">
      <c r="J265" s="5"/>
    </row>
    <row r="266" ht="12.75">
      <c r="J266" s="5"/>
    </row>
    <row r="267" ht="12.75">
      <c r="J267" s="5"/>
    </row>
    <row r="268" ht="12.75">
      <c r="J268" s="5"/>
    </row>
    <row r="269" ht="12.75">
      <c r="J269" s="5"/>
    </row>
    <row r="270" ht="12.75">
      <c r="J270" s="5"/>
    </row>
    <row r="271" ht="12.75">
      <c r="J271" s="5"/>
    </row>
    <row r="272" ht="12.75">
      <c r="J272" s="5"/>
    </row>
    <row r="273" ht="12.75">
      <c r="J273" s="5"/>
    </row>
    <row r="274" ht="12.75">
      <c r="J274" s="5"/>
    </row>
    <row r="275" ht="12.75">
      <c r="J275" s="5"/>
    </row>
    <row r="276" ht="12.75">
      <c r="J276" s="5"/>
    </row>
    <row r="277" ht="12.75">
      <c r="J277" s="5"/>
    </row>
    <row r="278" ht="12.75">
      <c r="J278" s="5"/>
    </row>
    <row r="279" ht="12.75">
      <c r="J279" s="5"/>
    </row>
    <row r="280" ht="12.75">
      <c r="J280" s="5"/>
    </row>
    <row r="281" ht="12.75">
      <c r="J281" s="5"/>
    </row>
    <row r="282" ht="12.75">
      <c r="J282" s="5"/>
    </row>
    <row r="283" ht="12.75">
      <c r="J283" s="5"/>
    </row>
    <row r="284" ht="12.75">
      <c r="J284" s="5"/>
    </row>
    <row r="285" ht="12.75">
      <c r="J285" s="5"/>
    </row>
    <row r="286" ht="12.75">
      <c r="J286" s="5"/>
    </row>
    <row r="287" ht="12.75">
      <c r="J287" s="5"/>
    </row>
    <row r="288" ht="12.75">
      <c r="J288" s="5"/>
    </row>
    <row r="289" ht="12.75">
      <c r="J289" s="5"/>
    </row>
    <row r="290" ht="12.75">
      <c r="J290" s="5"/>
    </row>
    <row r="291" ht="12.75">
      <c r="J291" s="5"/>
    </row>
    <row r="292" ht="12.75">
      <c r="J292" s="5"/>
    </row>
    <row r="293" ht="12.75">
      <c r="J293" s="5"/>
    </row>
    <row r="294" ht="12.75">
      <c r="J294" s="5"/>
    </row>
    <row r="295" ht="12.75">
      <c r="J295" s="5"/>
    </row>
    <row r="296" ht="12.75">
      <c r="J296" s="5"/>
    </row>
    <row r="297" ht="12.75">
      <c r="J297" s="5"/>
    </row>
    <row r="298" ht="12.75">
      <c r="J298" s="5"/>
    </row>
    <row r="299" ht="12.75">
      <c r="J299" s="5"/>
    </row>
    <row r="300" ht="12.75">
      <c r="J300" s="5"/>
    </row>
    <row r="301" ht="12.75">
      <c r="J301" s="5"/>
    </row>
    <row r="302" ht="12.75">
      <c r="J302" s="5"/>
    </row>
    <row r="303" ht="12.75">
      <c r="J303" s="5"/>
    </row>
    <row r="304" ht="12.75">
      <c r="J304" s="5"/>
    </row>
    <row r="305" ht="12.75">
      <c r="J305" s="5"/>
    </row>
    <row r="306" ht="12.75">
      <c r="J306" s="5"/>
    </row>
    <row r="307" ht="12.75">
      <c r="J307" s="5"/>
    </row>
    <row r="308" ht="12.75">
      <c r="J308" s="5"/>
    </row>
    <row r="309" ht="12.75">
      <c r="J309" s="5"/>
    </row>
    <row r="310" ht="12.75">
      <c r="J310" s="5"/>
    </row>
    <row r="311" ht="12.75">
      <c r="J311" s="5"/>
    </row>
    <row r="312" ht="12.75">
      <c r="J312" s="5"/>
    </row>
    <row r="313" ht="12.75">
      <c r="J313" s="5"/>
    </row>
    <row r="314" ht="12.75">
      <c r="J314" s="5"/>
    </row>
    <row r="315" ht="12.75">
      <c r="J315" s="5"/>
    </row>
    <row r="316" ht="12.75">
      <c r="J316" s="5"/>
    </row>
    <row r="317" ht="12.75">
      <c r="J317" s="5"/>
    </row>
    <row r="318" ht="12.75">
      <c r="J318" s="5"/>
    </row>
    <row r="319" ht="12.75">
      <c r="J319" s="5"/>
    </row>
    <row r="320" ht="12.75">
      <c r="J320" s="5"/>
    </row>
    <row r="321" ht="12.75">
      <c r="J321" s="5"/>
    </row>
    <row r="322" ht="12.75">
      <c r="J322" s="5"/>
    </row>
    <row r="323" ht="12.75">
      <c r="J323" s="5"/>
    </row>
    <row r="324" ht="12.75">
      <c r="J324" s="5"/>
    </row>
    <row r="325" ht="12.75">
      <c r="J325" s="5"/>
    </row>
    <row r="326" ht="12.75">
      <c r="J326" s="5"/>
    </row>
    <row r="327" ht="12.75">
      <c r="J327" s="5"/>
    </row>
    <row r="328" ht="12.75">
      <c r="J328" s="5"/>
    </row>
    <row r="329" ht="12.75">
      <c r="J329" s="5"/>
    </row>
    <row r="330" ht="12.75">
      <c r="J330" s="5"/>
    </row>
    <row r="331" ht="12.75">
      <c r="J331" s="5"/>
    </row>
    <row r="332" ht="12.75">
      <c r="J332" s="5"/>
    </row>
    <row r="333" ht="12.75">
      <c r="J333" s="5"/>
    </row>
    <row r="334" ht="12.75">
      <c r="J334" s="5"/>
    </row>
    <row r="335" ht="12.75">
      <c r="J335" s="5"/>
    </row>
    <row r="336" ht="12.75">
      <c r="J336" s="5"/>
    </row>
    <row r="337" ht="12.75">
      <c r="J337" s="5"/>
    </row>
    <row r="338" ht="12.75">
      <c r="J338" s="5"/>
    </row>
    <row r="339" ht="12.75">
      <c r="J339" s="5"/>
    </row>
    <row r="340" ht="12.75">
      <c r="J340" s="5"/>
    </row>
    <row r="341" ht="12.75">
      <c r="J341" s="5"/>
    </row>
    <row r="342" ht="12.75">
      <c r="J342" s="5"/>
    </row>
    <row r="343" ht="12.75">
      <c r="J343" s="5"/>
    </row>
    <row r="344" ht="12.75">
      <c r="J344" s="5"/>
    </row>
    <row r="345" ht="12.75">
      <c r="J345" s="5"/>
    </row>
    <row r="346" ht="12.75">
      <c r="J346" s="5"/>
    </row>
    <row r="347" ht="12.75">
      <c r="J347" s="5"/>
    </row>
    <row r="348" ht="12.75">
      <c r="J348" s="5"/>
    </row>
    <row r="349" ht="12.75">
      <c r="J349" s="5"/>
    </row>
    <row r="350" ht="12.75">
      <c r="J350" s="5"/>
    </row>
    <row r="351" ht="12.75">
      <c r="J351" s="5"/>
    </row>
    <row r="352" ht="12.75">
      <c r="J352" s="5"/>
    </row>
    <row r="353" ht="12.75">
      <c r="J353" s="5"/>
    </row>
    <row r="354" ht="12.75">
      <c r="J354" s="5"/>
    </row>
    <row r="355" ht="12.75">
      <c r="J355" s="5"/>
    </row>
    <row r="356" ht="12.75">
      <c r="J356" s="5"/>
    </row>
    <row r="357" ht="12.75">
      <c r="J357" s="5"/>
    </row>
    <row r="358" ht="12.75">
      <c r="J358" s="5"/>
    </row>
    <row r="359" ht="12.75">
      <c r="J359" s="5"/>
    </row>
    <row r="360" ht="12.75">
      <c r="J360" s="5"/>
    </row>
    <row r="361" ht="12.75">
      <c r="J361" s="5"/>
    </row>
    <row r="362" ht="12.75">
      <c r="J362" s="5"/>
    </row>
    <row r="363" ht="12.75">
      <c r="J363" s="5"/>
    </row>
    <row r="364" ht="12.75">
      <c r="J364" s="5"/>
    </row>
    <row r="365" ht="12.75">
      <c r="J365" s="5"/>
    </row>
    <row r="366" ht="12.75">
      <c r="J366" s="5"/>
    </row>
    <row r="367" ht="12.75">
      <c r="J367" s="5"/>
    </row>
    <row r="368" ht="12.75">
      <c r="J368" s="5"/>
    </row>
    <row r="369" ht="12.75">
      <c r="J369" s="5"/>
    </row>
    <row r="370" ht="12.75">
      <c r="J370" s="5"/>
    </row>
    <row r="371" ht="12.75">
      <c r="J371" s="5"/>
    </row>
    <row r="372" ht="12.75">
      <c r="J372" s="5"/>
    </row>
    <row r="373" ht="12.75">
      <c r="J373" s="5"/>
    </row>
    <row r="374" ht="12.75">
      <c r="J374" s="5"/>
    </row>
    <row r="375" ht="12.75">
      <c r="J375" s="5"/>
    </row>
    <row r="376" ht="12.75">
      <c r="J376" s="5"/>
    </row>
    <row r="377" ht="12.75">
      <c r="J377" s="5"/>
    </row>
    <row r="378" ht="12.75">
      <c r="J378" s="5"/>
    </row>
    <row r="379" ht="12.75">
      <c r="J379" s="5"/>
    </row>
    <row r="380" ht="12.75">
      <c r="J380" s="5"/>
    </row>
    <row r="381" ht="12.75">
      <c r="J381" s="5"/>
    </row>
    <row r="382" ht="12.75">
      <c r="J382" s="5"/>
    </row>
    <row r="383" ht="12.75">
      <c r="J383" s="5"/>
    </row>
    <row r="384" ht="12.75">
      <c r="J384" s="5"/>
    </row>
    <row r="385" ht="12.75">
      <c r="J385" s="5"/>
    </row>
    <row r="386" ht="12.75">
      <c r="J386" s="5"/>
    </row>
    <row r="387" ht="12.75">
      <c r="J387" s="5"/>
    </row>
    <row r="388" ht="12.75">
      <c r="J388" s="5"/>
    </row>
    <row r="389" ht="12.75">
      <c r="J389" s="5"/>
    </row>
    <row r="390" ht="12.75">
      <c r="J390" s="5"/>
    </row>
    <row r="391" ht="12.75">
      <c r="J391" s="5"/>
    </row>
    <row r="392" ht="12.75">
      <c r="J392" s="5"/>
    </row>
    <row r="393" ht="12.75">
      <c r="J393" s="5"/>
    </row>
    <row r="394" ht="12.75">
      <c r="J394" s="5"/>
    </row>
    <row r="395" ht="12.75">
      <c r="J395" s="5"/>
    </row>
    <row r="396" ht="12.75">
      <c r="J396" s="5"/>
    </row>
    <row r="397" ht="12.75">
      <c r="J397" s="5"/>
    </row>
    <row r="398" ht="12.75">
      <c r="J398" s="5"/>
    </row>
    <row r="399" ht="12.75">
      <c r="J399" s="5"/>
    </row>
    <row r="400" ht="12.75">
      <c r="J400" s="5"/>
    </row>
    <row r="401" ht="12.75">
      <c r="J401" s="5"/>
    </row>
    <row r="402" ht="12.75">
      <c r="J402" s="5"/>
    </row>
    <row r="403" ht="12.75">
      <c r="J403" s="5"/>
    </row>
    <row r="404" ht="12.75">
      <c r="J404" s="5"/>
    </row>
    <row r="405" ht="12.75">
      <c r="J405" s="5"/>
    </row>
    <row r="406" ht="12.75">
      <c r="J406" s="5"/>
    </row>
    <row r="407" ht="12.75">
      <c r="J407" s="5"/>
    </row>
    <row r="408" ht="12.75">
      <c r="J408" s="5"/>
    </row>
    <row r="409" ht="12.75">
      <c r="J409" s="5"/>
    </row>
    <row r="410" ht="12.75">
      <c r="J410" s="5"/>
    </row>
    <row r="411" ht="12.75">
      <c r="J411" s="5"/>
    </row>
    <row r="412" ht="12.75">
      <c r="J412" s="5"/>
    </row>
    <row r="413" ht="12.75">
      <c r="J413" s="5"/>
    </row>
    <row r="414" ht="12.75">
      <c r="J414" s="5"/>
    </row>
    <row r="415" ht="12.75">
      <c r="J415" s="5"/>
    </row>
    <row r="416" ht="12.75">
      <c r="J416" s="5"/>
    </row>
    <row r="417" ht="12.75">
      <c r="J417" s="5"/>
    </row>
    <row r="418" ht="12.75">
      <c r="J418" s="5"/>
    </row>
    <row r="419" ht="12.75">
      <c r="J419" s="5"/>
    </row>
    <row r="420" ht="12.75">
      <c r="J420" s="5"/>
    </row>
    <row r="421" ht="12.75">
      <c r="J421" s="5"/>
    </row>
    <row r="422" ht="12.75">
      <c r="J422" s="5"/>
    </row>
    <row r="423" ht="12.75">
      <c r="J423" s="5"/>
    </row>
    <row r="424" ht="12.75">
      <c r="J424" s="5"/>
    </row>
    <row r="425" ht="12.75">
      <c r="J425" s="5"/>
    </row>
    <row r="426" ht="12.75">
      <c r="J426" s="5"/>
    </row>
    <row r="427" ht="12.75">
      <c r="J427" s="5"/>
    </row>
    <row r="428" ht="12.75">
      <c r="J428" s="5"/>
    </row>
    <row r="429" ht="12.75">
      <c r="J429" s="5"/>
    </row>
    <row r="430" ht="12.75">
      <c r="J430" s="5"/>
    </row>
    <row r="431" ht="12.75">
      <c r="J431" s="5"/>
    </row>
    <row r="432" ht="12.75">
      <c r="J432" s="5"/>
    </row>
    <row r="433" ht="12.75">
      <c r="J433" s="5"/>
    </row>
    <row r="434" ht="12.75">
      <c r="J434" s="5"/>
    </row>
    <row r="435" ht="12.75">
      <c r="J435" s="5"/>
    </row>
    <row r="436" ht="12.75">
      <c r="J436" s="5"/>
    </row>
    <row r="437" ht="12.75">
      <c r="J437" s="5"/>
    </row>
    <row r="438" ht="12.75">
      <c r="J438" s="5"/>
    </row>
    <row r="439" ht="12.75">
      <c r="J439" s="5"/>
    </row>
    <row r="440" ht="12.75">
      <c r="J440" s="5"/>
    </row>
    <row r="441" ht="12.75">
      <c r="J441" s="5"/>
    </row>
    <row r="442" ht="12.75">
      <c r="J442" s="5"/>
    </row>
    <row r="443" ht="12.75">
      <c r="J443" s="5"/>
    </row>
    <row r="444" ht="12.75">
      <c r="J444" s="5"/>
    </row>
    <row r="445" ht="12.75">
      <c r="J445" s="5"/>
    </row>
    <row r="446" ht="12.75">
      <c r="J446" s="5"/>
    </row>
    <row r="447" ht="12.75">
      <c r="J447" s="5"/>
    </row>
    <row r="448" ht="12.75">
      <c r="J448" s="5"/>
    </row>
    <row r="449" ht="12.75">
      <c r="J449" s="5"/>
    </row>
    <row r="450" ht="12.75">
      <c r="J450" s="5"/>
    </row>
    <row r="451" ht="12.75">
      <c r="J451" s="5"/>
    </row>
    <row r="452" ht="12.75">
      <c r="J452" s="5"/>
    </row>
    <row r="453" ht="12.75">
      <c r="J453" s="5"/>
    </row>
    <row r="454" ht="12.75">
      <c r="J454" s="5"/>
    </row>
    <row r="455" ht="12.75">
      <c r="J455" s="5"/>
    </row>
    <row r="456" ht="12.75">
      <c r="J456" s="5"/>
    </row>
    <row r="457" ht="12.75">
      <c r="J457" s="5"/>
    </row>
    <row r="458" ht="12.75">
      <c r="J458" s="5"/>
    </row>
    <row r="459" ht="12.75">
      <c r="J459" s="5"/>
    </row>
    <row r="460" ht="12.75">
      <c r="J460" s="5"/>
    </row>
    <row r="461" ht="12.75">
      <c r="J461" s="5"/>
    </row>
    <row r="462" ht="12.75">
      <c r="J462" s="5"/>
    </row>
    <row r="463" ht="12.75">
      <c r="J463" s="5"/>
    </row>
    <row r="464" ht="12.75">
      <c r="J464" s="5"/>
    </row>
    <row r="465" ht="12.75">
      <c r="J465" s="5"/>
    </row>
    <row r="466" ht="12.75">
      <c r="J466" s="5"/>
    </row>
    <row r="467" ht="12.75">
      <c r="J467" s="5"/>
    </row>
    <row r="468" ht="12.75">
      <c r="J468" s="5"/>
    </row>
    <row r="469" ht="12.75">
      <c r="J469" s="5"/>
    </row>
    <row r="470" ht="12.75">
      <c r="J470" s="5"/>
    </row>
    <row r="471" ht="12.75">
      <c r="J471" s="5"/>
    </row>
    <row r="472" ht="12.75">
      <c r="J472" s="5"/>
    </row>
    <row r="473" ht="12.75">
      <c r="J473" s="5"/>
    </row>
    <row r="474" ht="12.75">
      <c r="J474" s="5"/>
    </row>
    <row r="475" ht="12.75">
      <c r="J475" s="5"/>
    </row>
    <row r="476" ht="12.75">
      <c r="J476" s="5"/>
    </row>
    <row r="477" ht="12.75">
      <c r="J477" s="5"/>
    </row>
    <row r="478" ht="12.75">
      <c r="J478" s="5"/>
    </row>
    <row r="479" ht="12.75">
      <c r="J479" s="5"/>
    </row>
    <row r="480" ht="12.75">
      <c r="J480" s="5"/>
    </row>
    <row r="481" ht="12.75">
      <c r="J481" s="5"/>
    </row>
    <row r="482" ht="12.75">
      <c r="J482" s="5"/>
    </row>
    <row r="483" ht="12.75">
      <c r="J483" s="5"/>
    </row>
    <row r="484" ht="12.75">
      <c r="J484" s="5"/>
    </row>
    <row r="485" ht="12.75">
      <c r="J485" s="5"/>
    </row>
    <row r="486" ht="12.75">
      <c r="J486" s="5"/>
    </row>
    <row r="487" ht="12.75">
      <c r="J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  <row r="492" ht="12.75">
      <c r="J492" s="5"/>
    </row>
    <row r="493" ht="12.75">
      <c r="J493" s="5"/>
    </row>
    <row r="494" ht="12.75">
      <c r="J494" s="5"/>
    </row>
    <row r="495" ht="12.75">
      <c r="J495" s="5"/>
    </row>
    <row r="496" ht="12.75">
      <c r="J496" s="5"/>
    </row>
    <row r="497" ht="12.75">
      <c r="J497" s="5"/>
    </row>
    <row r="498" ht="12.75">
      <c r="J498" s="5"/>
    </row>
    <row r="499" ht="12.75">
      <c r="J499" s="5"/>
    </row>
    <row r="500" ht="12.75">
      <c r="J500" s="5"/>
    </row>
    <row r="501" ht="12.75">
      <c r="J501" s="5"/>
    </row>
    <row r="502" ht="12.75">
      <c r="J502" s="5"/>
    </row>
    <row r="503" ht="12.75">
      <c r="J503" s="5"/>
    </row>
    <row r="504" ht="12.75">
      <c r="J504" s="5"/>
    </row>
    <row r="505" ht="12.75">
      <c r="J505" s="5"/>
    </row>
    <row r="506" ht="12.75">
      <c r="J506" s="5"/>
    </row>
    <row r="507" ht="12.75">
      <c r="J507" s="5"/>
    </row>
    <row r="508" ht="12.75">
      <c r="J508" s="5"/>
    </row>
    <row r="509" ht="12.75">
      <c r="J509" s="5"/>
    </row>
    <row r="510" ht="12.75">
      <c r="J510" s="5"/>
    </row>
    <row r="511" ht="12.75">
      <c r="J511" s="5"/>
    </row>
    <row r="512" ht="12.75">
      <c r="J512" s="5"/>
    </row>
    <row r="513" ht="12.75">
      <c r="J513" s="5"/>
    </row>
    <row r="514" ht="12.75">
      <c r="J514" s="5"/>
    </row>
    <row r="515" ht="12.75">
      <c r="J515" s="5"/>
    </row>
    <row r="516" ht="12.75">
      <c r="J516" s="5"/>
    </row>
    <row r="517" ht="12.75">
      <c r="J517" s="5"/>
    </row>
    <row r="518" ht="12.75">
      <c r="J518" s="5"/>
    </row>
    <row r="519" ht="12.75">
      <c r="J519" s="5"/>
    </row>
    <row r="520" ht="12.75">
      <c r="J520" s="5"/>
    </row>
    <row r="521" ht="12.75">
      <c r="J521" s="5"/>
    </row>
    <row r="522" ht="12.75">
      <c r="J522" s="5"/>
    </row>
    <row r="523" ht="12.75">
      <c r="J523" s="5"/>
    </row>
    <row r="524" ht="12.75">
      <c r="J524" s="5"/>
    </row>
    <row r="525" ht="12.75">
      <c r="J525" s="5"/>
    </row>
    <row r="526" ht="12.75">
      <c r="J526" s="5"/>
    </row>
    <row r="527" ht="12.75">
      <c r="J527" s="5"/>
    </row>
    <row r="528" ht="12.75">
      <c r="J528" s="5"/>
    </row>
    <row r="529" ht="12.75">
      <c r="J529" s="5"/>
    </row>
    <row r="530" ht="12.75">
      <c r="J530" s="5"/>
    </row>
    <row r="531" ht="12.75">
      <c r="J531" s="5"/>
    </row>
    <row r="532" ht="12.75">
      <c r="J532" s="5"/>
    </row>
    <row r="533" ht="12.75">
      <c r="J533" s="5"/>
    </row>
    <row r="534" ht="12.75">
      <c r="J534" s="5"/>
    </row>
    <row r="535" ht="12.75">
      <c r="J535" s="5"/>
    </row>
    <row r="536" ht="12.75">
      <c r="J536" s="5"/>
    </row>
    <row r="537" ht="12.75">
      <c r="J537" s="5"/>
    </row>
    <row r="538" ht="12.75">
      <c r="J538" s="5"/>
    </row>
    <row r="539" ht="12.75">
      <c r="J539" s="5"/>
    </row>
    <row r="540" ht="12.75">
      <c r="J540" s="5"/>
    </row>
    <row r="541" ht="12.75">
      <c r="J541" s="5"/>
    </row>
    <row r="542" ht="12.75">
      <c r="J542" s="5"/>
    </row>
    <row r="543" ht="12.75">
      <c r="J543" s="5"/>
    </row>
    <row r="544" ht="12.75">
      <c r="J544" s="5"/>
    </row>
    <row r="545" ht="12.75">
      <c r="J545" s="5"/>
    </row>
    <row r="546" ht="12.75">
      <c r="J546" s="5"/>
    </row>
    <row r="547" ht="12.75">
      <c r="J547" s="5"/>
    </row>
    <row r="548" ht="12.75">
      <c r="J548" s="5"/>
    </row>
    <row r="549" ht="12.75">
      <c r="J549" s="5"/>
    </row>
    <row r="550" ht="12.75">
      <c r="J550" s="5"/>
    </row>
    <row r="551" ht="12.75">
      <c r="J551" s="5"/>
    </row>
    <row r="552" ht="12.75">
      <c r="J552" s="5"/>
    </row>
    <row r="553" ht="12.75">
      <c r="J553" s="5"/>
    </row>
    <row r="554" ht="12.75">
      <c r="J554" s="5"/>
    </row>
    <row r="555" ht="12.75">
      <c r="J555" s="5"/>
    </row>
    <row r="556" ht="12.75">
      <c r="J556" s="5"/>
    </row>
    <row r="557" ht="12.75">
      <c r="J557" s="5"/>
    </row>
    <row r="558" ht="12.75">
      <c r="J558" s="5"/>
    </row>
    <row r="559" ht="12.75">
      <c r="J559" s="5"/>
    </row>
    <row r="560" ht="12.75">
      <c r="J560" s="5"/>
    </row>
    <row r="561" ht="12.75">
      <c r="J561" s="5"/>
    </row>
    <row r="562" ht="12.75">
      <c r="J562" s="5"/>
    </row>
    <row r="563" ht="12.75">
      <c r="J563" s="5"/>
    </row>
    <row r="564" ht="12.75">
      <c r="J564" s="5"/>
    </row>
    <row r="565" ht="12.75">
      <c r="J565" s="5"/>
    </row>
    <row r="566" ht="12.75">
      <c r="J566" s="5"/>
    </row>
    <row r="567" ht="12.75">
      <c r="J567" s="5"/>
    </row>
    <row r="568" ht="12.75">
      <c r="J568" s="5"/>
    </row>
    <row r="569" ht="12.75">
      <c r="J569" s="5"/>
    </row>
    <row r="570" ht="12.75">
      <c r="J570" s="5"/>
    </row>
    <row r="571" ht="12.75">
      <c r="J571" s="5"/>
    </row>
    <row r="572" ht="12.75">
      <c r="J572" s="5"/>
    </row>
    <row r="573" ht="12.75">
      <c r="J573" s="5"/>
    </row>
    <row r="574" ht="12.75">
      <c r="J574" s="5"/>
    </row>
    <row r="575" ht="12.75">
      <c r="J575" s="5"/>
    </row>
    <row r="576" ht="12.75">
      <c r="J576" s="5"/>
    </row>
    <row r="577" ht="12.75">
      <c r="J577" s="5"/>
    </row>
    <row r="578" ht="12.75">
      <c r="J578" s="5"/>
    </row>
    <row r="579" ht="12.75">
      <c r="J579" s="5"/>
    </row>
    <row r="580" ht="12.75">
      <c r="J580" s="5"/>
    </row>
    <row r="581" ht="12.75">
      <c r="J581" s="5"/>
    </row>
    <row r="582" ht="12.75">
      <c r="J582" s="5"/>
    </row>
    <row r="583" ht="12.75">
      <c r="J583" s="5"/>
    </row>
    <row r="584" ht="12.75">
      <c r="J584" s="5"/>
    </row>
    <row r="585" ht="12.75">
      <c r="J585" s="5"/>
    </row>
    <row r="586" ht="12.75">
      <c r="J586" s="5"/>
    </row>
    <row r="587" ht="12.75">
      <c r="J587" s="5"/>
    </row>
    <row r="588" ht="12.75">
      <c r="J588" s="5"/>
    </row>
    <row r="589" ht="12.75">
      <c r="J589" s="5"/>
    </row>
    <row r="590" ht="12.75">
      <c r="J590" s="5"/>
    </row>
    <row r="591" ht="12.75">
      <c r="J591" s="5"/>
    </row>
    <row r="592" ht="12.75">
      <c r="J592" s="5"/>
    </row>
    <row r="593" ht="12.75">
      <c r="J593" s="5"/>
    </row>
    <row r="594" ht="12.75">
      <c r="J594" s="5"/>
    </row>
    <row r="595" ht="12.75">
      <c r="J595" s="5"/>
    </row>
    <row r="596" ht="12.75">
      <c r="J596" s="5"/>
    </row>
    <row r="597" ht="12.75">
      <c r="J597" s="5"/>
    </row>
    <row r="598" ht="12.75">
      <c r="J598" s="5"/>
    </row>
    <row r="599" ht="12.75">
      <c r="J599" s="5"/>
    </row>
    <row r="600" ht="12.75">
      <c r="J600" s="5"/>
    </row>
    <row r="601" ht="12.75">
      <c r="J601" s="5"/>
    </row>
    <row r="602" ht="12.75">
      <c r="J602" s="5"/>
    </row>
    <row r="603" ht="12.75">
      <c r="J603" s="5"/>
    </row>
    <row r="604" ht="12.75">
      <c r="J604" s="5"/>
    </row>
    <row r="605" ht="12.75">
      <c r="J605" s="5"/>
    </row>
    <row r="606" ht="12.75">
      <c r="J606" s="5"/>
    </row>
    <row r="607" ht="12.75">
      <c r="J607" s="5"/>
    </row>
    <row r="608" ht="12.75">
      <c r="J608" s="5"/>
    </row>
    <row r="609" ht="12.75">
      <c r="J609" s="5"/>
    </row>
    <row r="610" ht="12.75">
      <c r="J610" s="5"/>
    </row>
    <row r="611" ht="12.75">
      <c r="J611" s="5"/>
    </row>
    <row r="612" ht="12.75">
      <c r="J612" s="5"/>
    </row>
    <row r="613" ht="12.75">
      <c r="J613" s="5"/>
    </row>
    <row r="614" ht="12.75">
      <c r="J614" s="5"/>
    </row>
    <row r="615" ht="12.75">
      <c r="J615" s="5"/>
    </row>
    <row r="616" ht="12.75">
      <c r="J616" s="5"/>
    </row>
    <row r="617" ht="12.75">
      <c r="J617" s="5"/>
    </row>
    <row r="618" ht="12.75">
      <c r="J618" s="5"/>
    </row>
    <row r="619" ht="12.75">
      <c r="J619" s="5"/>
    </row>
    <row r="620" ht="12.75">
      <c r="J620" s="5"/>
    </row>
    <row r="621" ht="12.75">
      <c r="J621" s="5"/>
    </row>
    <row r="622" ht="12.75">
      <c r="J622" s="5"/>
    </row>
    <row r="623" ht="12.75">
      <c r="J623" s="5"/>
    </row>
    <row r="624" ht="12.75">
      <c r="J624" s="5"/>
    </row>
    <row r="625" ht="12.75">
      <c r="J625" s="5"/>
    </row>
    <row r="626" ht="12.75">
      <c r="J626" s="5"/>
    </row>
    <row r="627" ht="12.75">
      <c r="J627" s="5"/>
    </row>
    <row r="628" ht="12.75">
      <c r="J628" s="5"/>
    </row>
    <row r="629" ht="12.75">
      <c r="J629" s="5"/>
    </row>
    <row r="630" ht="12.75">
      <c r="J630" s="5"/>
    </row>
    <row r="631" ht="12.75">
      <c r="J631" s="5"/>
    </row>
    <row r="632" ht="12.75">
      <c r="J632" s="5"/>
    </row>
    <row r="633" ht="12.75">
      <c r="J633" s="5"/>
    </row>
    <row r="634" ht="12.75">
      <c r="J634" s="5"/>
    </row>
    <row r="635" ht="12.75">
      <c r="J635" s="5"/>
    </row>
    <row r="636" ht="12.75">
      <c r="J636" s="5"/>
    </row>
    <row r="637" ht="12.75">
      <c r="J637" s="5"/>
    </row>
    <row r="638" ht="12.75">
      <c r="J638" s="5"/>
    </row>
    <row r="639" ht="12.75">
      <c r="J639" s="5"/>
    </row>
    <row r="640" ht="12.75">
      <c r="J640" s="5"/>
    </row>
    <row r="641" ht="12.75">
      <c r="J641" s="5"/>
    </row>
    <row r="642" ht="12.75">
      <c r="J642" s="5"/>
    </row>
    <row r="643" ht="12.75">
      <c r="J643" s="5"/>
    </row>
    <row r="644" ht="12.75">
      <c r="J644" s="5"/>
    </row>
    <row r="645" ht="12.75">
      <c r="J645" s="5"/>
    </row>
    <row r="646" ht="12.75">
      <c r="J646" s="5"/>
    </row>
    <row r="647" ht="12.75">
      <c r="J647" s="5"/>
    </row>
    <row r="648" ht="12.75">
      <c r="J648" s="5"/>
    </row>
    <row r="649" ht="12.75">
      <c r="J649" s="5"/>
    </row>
    <row r="650" ht="12.75">
      <c r="J650" s="5"/>
    </row>
    <row r="651" ht="12.75">
      <c r="J651" s="5"/>
    </row>
    <row r="652" ht="12.75">
      <c r="J652" s="5"/>
    </row>
    <row r="653" ht="12.75">
      <c r="J653" s="5"/>
    </row>
    <row r="654" ht="12.75">
      <c r="J654" s="5"/>
    </row>
    <row r="655" ht="12.75">
      <c r="J655" s="5"/>
    </row>
    <row r="656" ht="12.75">
      <c r="J656" s="5"/>
    </row>
    <row r="657" ht="12.75">
      <c r="J657" s="5"/>
    </row>
    <row r="658" ht="12.75">
      <c r="J658" s="5"/>
    </row>
    <row r="659" ht="12.75">
      <c r="J659" s="5"/>
    </row>
    <row r="660" ht="12.75">
      <c r="J660" s="5"/>
    </row>
    <row r="661" ht="12.75">
      <c r="J661" s="5"/>
    </row>
    <row r="662" ht="12.75">
      <c r="J662" s="5"/>
    </row>
    <row r="663" ht="12.75">
      <c r="J663" s="5"/>
    </row>
    <row r="664" ht="12.75">
      <c r="J664" s="5"/>
    </row>
    <row r="665" ht="12.75">
      <c r="J665" s="5"/>
    </row>
    <row r="666" ht="12.75">
      <c r="J666" s="5"/>
    </row>
    <row r="667" ht="12.75">
      <c r="J667" s="5"/>
    </row>
    <row r="668" ht="12.75">
      <c r="J668" s="5"/>
    </row>
    <row r="669" ht="12.75">
      <c r="J669" s="5"/>
    </row>
    <row r="670" ht="12.75">
      <c r="J670" s="5"/>
    </row>
    <row r="671" ht="12.75">
      <c r="J671" s="5"/>
    </row>
    <row r="672" ht="12.75">
      <c r="J672" s="5"/>
    </row>
    <row r="673" ht="12.75">
      <c r="J673" s="5"/>
    </row>
    <row r="674" ht="12.75">
      <c r="J674" s="5"/>
    </row>
    <row r="675" ht="12.75">
      <c r="J675" s="5"/>
    </row>
    <row r="676" ht="12.75">
      <c r="J676" s="5"/>
    </row>
    <row r="677" ht="12.75">
      <c r="J677" s="5"/>
    </row>
    <row r="678" ht="12.75">
      <c r="J678" s="5"/>
    </row>
    <row r="679" ht="12.75">
      <c r="J679" s="5"/>
    </row>
    <row r="680" ht="12.75">
      <c r="J680" s="5"/>
    </row>
    <row r="681" ht="12.75">
      <c r="J681" s="5"/>
    </row>
    <row r="682" ht="12.75">
      <c r="J682" s="5"/>
    </row>
    <row r="683" ht="12.75">
      <c r="J683" s="5"/>
    </row>
    <row r="684" ht="12.75">
      <c r="J684" s="5"/>
    </row>
    <row r="685" ht="12.75">
      <c r="J685" s="5"/>
    </row>
    <row r="686" ht="12.75">
      <c r="J686" s="5"/>
    </row>
    <row r="687" ht="12.75">
      <c r="J687" s="5"/>
    </row>
    <row r="688" ht="12.75">
      <c r="J688" s="5"/>
    </row>
    <row r="689" ht="12.75">
      <c r="J689" s="5"/>
    </row>
    <row r="690" ht="12.75">
      <c r="J690" s="5"/>
    </row>
    <row r="691" ht="12.75">
      <c r="J691" s="5"/>
    </row>
    <row r="692" ht="12.75">
      <c r="J692" s="5"/>
    </row>
    <row r="693" ht="12.75">
      <c r="J693" s="5"/>
    </row>
    <row r="694" ht="12.75">
      <c r="J694" s="5"/>
    </row>
    <row r="695" ht="12.75">
      <c r="J695" s="5"/>
    </row>
    <row r="696" ht="12.75">
      <c r="J696" s="5"/>
    </row>
    <row r="697" ht="12.75">
      <c r="J697" s="5"/>
    </row>
    <row r="698" ht="12.75">
      <c r="J698" s="5"/>
    </row>
    <row r="699" ht="12.75">
      <c r="J699" s="5"/>
    </row>
    <row r="700" ht="12.75">
      <c r="J700" s="5"/>
    </row>
    <row r="701" ht="12.75">
      <c r="J701" s="5"/>
    </row>
    <row r="702" ht="12.75">
      <c r="J702" s="5"/>
    </row>
    <row r="703" ht="12.75">
      <c r="J703" s="5"/>
    </row>
    <row r="704" ht="12.75">
      <c r="J704" s="5"/>
    </row>
    <row r="705" ht="12.75">
      <c r="J705" s="5"/>
    </row>
    <row r="706" ht="12.75">
      <c r="J706" s="5"/>
    </row>
    <row r="707" ht="12.75">
      <c r="J707" s="5"/>
    </row>
    <row r="708" ht="12.75">
      <c r="J708" s="5"/>
    </row>
    <row r="709" ht="12.75">
      <c r="J709" s="5"/>
    </row>
    <row r="710" ht="12.75">
      <c r="J710" s="5"/>
    </row>
    <row r="711" ht="12.75">
      <c r="J711" s="5"/>
    </row>
    <row r="712" ht="12.75">
      <c r="J712" s="5"/>
    </row>
    <row r="713" ht="12.75">
      <c r="J713" s="5"/>
    </row>
    <row r="714" ht="12.75">
      <c r="J714" s="5"/>
    </row>
    <row r="715" ht="12.75">
      <c r="J715" s="5"/>
    </row>
    <row r="716" ht="12.75">
      <c r="J716" s="5"/>
    </row>
    <row r="717" ht="12.75">
      <c r="J717" s="5"/>
    </row>
    <row r="718" ht="12.75">
      <c r="J718" s="5"/>
    </row>
    <row r="719" ht="12.75">
      <c r="J719" s="5"/>
    </row>
    <row r="720" ht="12.75">
      <c r="J720" s="5"/>
    </row>
    <row r="721" ht="12.75">
      <c r="J721" s="5"/>
    </row>
    <row r="722" ht="12.75">
      <c r="J722" s="5"/>
    </row>
    <row r="723" ht="12.75">
      <c r="J723" s="5"/>
    </row>
    <row r="724" ht="12.75">
      <c r="J724" s="5"/>
    </row>
    <row r="725" ht="12.75">
      <c r="J725" s="5"/>
    </row>
    <row r="726" ht="12.75">
      <c r="J726" s="5"/>
    </row>
    <row r="727" ht="12.75">
      <c r="J727" s="5"/>
    </row>
    <row r="728" ht="12.75">
      <c r="J728" s="5"/>
    </row>
    <row r="729" ht="12.75">
      <c r="J729" s="5"/>
    </row>
    <row r="730" ht="12.75">
      <c r="J730" s="5"/>
    </row>
    <row r="731" ht="12.75">
      <c r="J731" s="5"/>
    </row>
    <row r="732" ht="12.75">
      <c r="J732" s="5"/>
    </row>
    <row r="733" ht="12.75">
      <c r="J733" s="5"/>
    </row>
    <row r="734" ht="12.75">
      <c r="J734" s="5"/>
    </row>
    <row r="735" ht="12.75">
      <c r="J735" s="5"/>
    </row>
    <row r="736" ht="12.75">
      <c r="J736" s="5"/>
    </row>
    <row r="737" ht="12.75">
      <c r="J737" s="5"/>
    </row>
    <row r="738" ht="12.75">
      <c r="J738" s="5"/>
    </row>
    <row r="739" ht="12.75">
      <c r="J739" s="5"/>
    </row>
    <row r="740" ht="12.75">
      <c r="J740" s="5"/>
    </row>
    <row r="741" ht="12.75">
      <c r="J741" s="5"/>
    </row>
    <row r="742" ht="12.75">
      <c r="J742" s="5"/>
    </row>
    <row r="743" ht="12.75">
      <c r="J743" s="5"/>
    </row>
    <row r="744" ht="12.75">
      <c r="J744" s="5"/>
    </row>
    <row r="745" ht="12.75">
      <c r="J745" s="5"/>
    </row>
    <row r="746" ht="12.75">
      <c r="J746" s="5"/>
    </row>
    <row r="747" ht="12.75">
      <c r="J747" s="5"/>
    </row>
    <row r="748" ht="12.75">
      <c r="J748" s="5"/>
    </row>
    <row r="749" ht="12.75">
      <c r="J749" s="5"/>
    </row>
    <row r="750" ht="12.75">
      <c r="J750" s="5"/>
    </row>
    <row r="751" ht="12.75">
      <c r="J751" s="5"/>
    </row>
    <row r="752" ht="12.75">
      <c r="J752" s="5"/>
    </row>
    <row r="753" ht="12.75">
      <c r="J753" s="5"/>
    </row>
    <row r="754" ht="12.75">
      <c r="J754" s="5"/>
    </row>
    <row r="755" ht="12.75">
      <c r="J755" s="5"/>
    </row>
    <row r="756" ht="12.75">
      <c r="J756" s="5"/>
    </row>
    <row r="757" ht="12.75">
      <c r="J757" s="5"/>
    </row>
    <row r="758" ht="12.75">
      <c r="J758" s="5"/>
    </row>
    <row r="759" ht="12.75">
      <c r="J759" s="5"/>
    </row>
    <row r="760" ht="12.75">
      <c r="J760" s="5"/>
    </row>
    <row r="761" ht="12.75">
      <c r="J761" s="5"/>
    </row>
    <row r="762" ht="12.75">
      <c r="J762" s="5"/>
    </row>
    <row r="763" ht="12.75">
      <c r="J763" s="5"/>
    </row>
    <row r="764" ht="12.75">
      <c r="J764" s="5"/>
    </row>
    <row r="765" ht="12.75">
      <c r="J765" s="5"/>
    </row>
    <row r="766" ht="12.75">
      <c r="J766" s="5"/>
    </row>
    <row r="767" ht="12.75">
      <c r="J767" s="5"/>
    </row>
    <row r="768" ht="12.75">
      <c r="J768" s="5"/>
    </row>
    <row r="769" ht="12.75">
      <c r="J769" s="5"/>
    </row>
    <row r="770" ht="12.75">
      <c r="J770" s="5"/>
    </row>
    <row r="771" ht="12.75">
      <c r="J771" s="5"/>
    </row>
    <row r="772" ht="12.75">
      <c r="J772" s="5"/>
    </row>
    <row r="773" ht="12.75">
      <c r="J773" s="5"/>
    </row>
    <row r="774" ht="12.75">
      <c r="J774" s="5"/>
    </row>
    <row r="775" ht="12.75">
      <c r="J775" s="5"/>
    </row>
    <row r="776" ht="12.75">
      <c r="J776" s="5"/>
    </row>
    <row r="777" ht="12.75">
      <c r="J777" s="5"/>
    </row>
    <row r="778" ht="12.75">
      <c r="J778" s="5"/>
    </row>
    <row r="779" ht="12.75">
      <c r="J779" s="5"/>
    </row>
    <row r="780" ht="12.75">
      <c r="J780" s="5"/>
    </row>
    <row r="781" ht="12.75">
      <c r="J781" s="5"/>
    </row>
    <row r="782" ht="12.75">
      <c r="J782" s="5"/>
    </row>
    <row r="783" ht="12.75">
      <c r="J783" s="5"/>
    </row>
    <row r="784" ht="12.75">
      <c r="J784" s="5"/>
    </row>
    <row r="785" ht="12.75">
      <c r="J785" s="5"/>
    </row>
    <row r="786" ht="12.75">
      <c r="J786" s="5"/>
    </row>
    <row r="787" ht="12.75">
      <c r="J787" s="5"/>
    </row>
    <row r="788" ht="12.75">
      <c r="J788" s="5"/>
    </row>
    <row r="789" ht="12.75">
      <c r="J789" s="5"/>
    </row>
    <row r="790" ht="12.75">
      <c r="J790" s="5"/>
    </row>
    <row r="791" ht="12.75">
      <c r="J791" s="5"/>
    </row>
    <row r="792" ht="12.75">
      <c r="J792" s="5"/>
    </row>
    <row r="793" ht="12.75">
      <c r="J793" s="5"/>
    </row>
    <row r="794" ht="12.75">
      <c r="J794" s="5"/>
    </row>
    <row r="795" ht="12.75">
      <c r="J795" s="5"/>
    </row>
    <row r="796" ht="12.75">
      <c r="J796" s="5"/>
    </row>
    <row r="797" ht="12.75">
      <c r="J797" s="5"/>
    </row>
    <row r="798" ht="12.75">
      <c r="J798" s="5"/>
    </row>
    <row r="799" ht="12.75">
      <c r="J799" s="5"/>
    </row>
    <row r="800" ht="12.75">
      <c r="J800" s="5"/>
    </row>
    <row r="801" ht="12.75">
      <c r="J801" s="5"/>
    </row>
    <row r="802" ht="12.75">
      <c r="J802" s="5"/>
    </row>
    <row r="803" ht="12.75">
      <c r="J803" s="5"/>
    </row>
    <row r="804" ht="12.75">
      <c r="J804" s="5"/>
    </row>
    <row r="805" ht="12.75">
      <c r="J805" s="5"/>
    </row>
    <row r="806" ht="12.75">
      <c r="J806" s="5"/>
    </row>
    <row r="807" ht="12.75">
      <c r="J807" s="5"/>
    </row>
    <row r="808" ht="12.75">
      <c r="J808" s="5"/>
    </row>
    <row r="809" ht="12.75">
      <c r="J809" s="5"/>
    </row>
    <row r="810" ht="12.75">
      <c r="J810" s="5"/>
    </row>
    <row r="811" ht="12.75">
      <c r="J811" s="5"/>
    </row>
    <row r="812" ht="12.75">
      <c r="J812" s="5"/>
    </row>
    <row r="813" ht="12.75">
      <c r="J813" s="5"/>
    </row>
    <row r="814" ht="12.75">
      <c r="J814" s="5"/>
    </row>
    <row r="815" ht="12.75">
      <c r="J815" s="5"/>
    </row>
    <row r="816" ht="12.75">
      <c r="J816" s="5"/>
    </row>
    <row r="817" ht="12.75">
      <c r="J817" s="5"/>
    </row>
    <row r="818" ht="12.75">
      <c r="J818" s="5"/>
    </row>
    <row r="819" ht="12.75">
      <c r="J819" s="5"/>
    </row>
    <row r="820" ht="12.75">
      <c r="J820" s="5"/>
    </row>
    <row r="821" ht="12.75">
      <c r="J821" s="5"/>
    </row>
    <row r="822" ht="12.75">
      <c r="J822" s="5"/>
    </row>
    <row r="823" ht="12.75">
      <c r="J823" s="5"/>
    </row>
    <row r="824" ht="12.75">
      <c r="J824" s="5"/>
    </row>
    <row r="825" ht="12.75">
      <c r="J825" s="5"/>
    </row>
    <row r="826" ht="12.75">
      <c r="J826" s="5"/>
    </row>
    <row r="827" ht="12.75">
      <c r="J827" s="5"/>
    </row>
    <row r="828" ht="12.75">
      <c r="J828" s="5"/>
    </row>
    <row r="829" ht="12.75">
      <c r="J829" s="5"/>
    </row>
    <row r="830" ht="12.75">
      <c r="J830" s="5"/>
    </row>
    <row r="831" ht="12.75">
      <c r="J831" s="5"/>
    </row>
    <row r="832" ht="12.75">
      <c r="J832" s="5"/>
    </row>
    <row r="833" ht="12.75">
      <c r="J833" s="5"/>
    </row>
    <row r="834" ht="12.75">
      <c r="J834" s="5"/>
    </row>
    <row r="835" ht="12.75">
      <c r="J835" s="5"/>
    </row>
    <row r="836" ht="12.75">
      <c r="J836" s="5"/>
    </row>
    <row r="837" ht="12.75">
      <c r="J837" s="5"/>
    </row>
    <row r="838" ht="12.75">
      <c r="J838" s="5"/>
    </row>
    <row r="839" ht="12.75">
      <c r="J839" s="5"/>
    </row>
    <row r="840" ht="12.75">
      <c r="J840" s="5"/>
    </row>
    <row r="841" ht="12.75">
      <c r="J841" s="5"/>
    </row>
    <row r="842" ht="12.75">
      <c r="J842" s="5"/>
    </row>
    <row r="843" ht="12.75">
      <c r="J843" s="5"/>
    </row>
    <row r="844" ht="12.75">
      <c r="J844" s="5"/>
    </row>
    <row r="845" ht="12.75">
      <c r="J845" s="5"/>
    </row>
    <row r="846" ht="12.75">
      <c r="J846" s="5"/>
    </row>
    <row r="847" ht="12.75">
      <c r="J847" s="5"/>
    </row>
    <row r="848" ht="12.75">
      <c r="J848" s="5"/>
    </row>
    <row r="849" ht="12.75">
      <c r="J849" s="5"/>
    </row>
    <row r="850" ht="12.75">
      <c r="J850" s="5"/>
    </row>
    <row r="851" ht="12.75">
      <c r="J851" s="5"/>
    </row>
    <row r="852" ht="12.75">
      <c r="J852" s="5"/>
    </row>
    <row r="853" ht="12.75">
      <c r="J853" s="5"/>
    </row>
    <row r="854" ht="12.75">
      <c r="J854" s="5"/>
    </row>
    <row r="855" ht="12.75">
      <c r="J855" s="5"/>
    </row>
    <row r="856" ht="12.75">
      <c r="J856" s="5"/>
    </row>
    <row r="857" ht="12.75">
      <c r="J857" s="5"/>
    </row>
    <row r="858" ht="12.75">
      <c r="J858" s="5"/>
    </row>
    <row r="859" ht="12.75">
      <c r="J859" s="5"/>
    </row>
    <row r="860" ht="12.75">
      <c r="J860" s="5"/>
    </row>
    <row r="861" ht="12.75">
      <c r="J861" s="5"/>
    </row>
    <row r="862" ht="12.75">
      <c r="J862" s="5"/>
    </row>
    <row r="863" ht="12.75">
      <c r="J863" s="5"/>
    </row>
    <row r="864" ht="12.75">
      <c r="J864" s="5"/>
    </row>
    <row r="865" ht="12.75">
      <c r="J865" s="5"/>
    </row>
    <row r="866" ht="12.75">
      <c r="J866" s="5"/>
    </row>
    <row r="867" ht="12.75">
      <c r="J867" s="5"/>
    </row>
    <row r="868" ht="12.75">
      <c r="J868" s="5"/>
    </row>
    <row r="869" ht="12.75">
      <c r="J869" s="5"/>
    </row>
    <row r="870" ht="12.75">
      <c r="J870" s="5"/>
    </row>
    <row r="871" ht="12.75">
      <c r="J871" s="5"/>
    </row>
    <row r="872" ht="12.75">
      <c r="J872" s="5"/>
    </row>
    <row r="873" ht="12.75">
      <c r="J873" s="5"/>
    </row>
    <row r="874" ht="12.75">
      <c r="J874" s="5"/>
    </row>
    <row r="875" ht="12.75">
      <c r="J875" s="5"/>
    </row>
    <row r="876" ht="12.75">
      <c r="J876" s="5"/>
    </row>
    <row r="877" ht="12.75">
      <c r="J877" s="5"/>
    </row>
    <row r="878" ht="12.75">
      <c r="J878" s="5"/>
    </row>
    <row r="879" ht="12.75">
      <c r="J879" s="5"/>
    </row>
    <row r="880" ht="12.75">
      <c r="J880" s="5"/>
    </row>
    <row r="881" ht="12.75">
      <c r="J881" s="5"/>
    </row>
    <row r="882" ht="12.75">
      <c r="J882" s="5"/>
    </row>
    <row r="883" ht="12.75">
      <c r="J883" s="5"/>
    </row>
    <row r="884" ht="12.75">
      <c r="J884" s="5"/>
    </row>
    <row r="885" ht="12.75">
      <c r="J885" s="5"/>
    </row>
    <row r="886" ht="12.75">
      <c r="J886" s="5"/>
    </row>
    <row r="887" ht="12.75">
      <c r="J887" s="5"/>
    </row>
    <row r="888" ht="12.75">
      <c r="J888" s="5"/>
    </row>
    <row r="889" ht="12.75">
      <c r="J889" s="5"/>
    </row>
    <row r="890" ht="12.75">
      <c r="J890" s="5"/>
    </row>
    <row r="891" ht="12.75">
      <c r="J891" s="5"/>
    </row>
    <row r="892" ht="12.75">
      <c r="J892" s="5"/>
    </row>
    <row r="893" ht="12.75">
      <c r="J893" s="5"/>
    </row>
    <row r="894" ht="12.75">
      <c r="J894" s="5"/>
    </row>
    <row r="895" ht="12.75">
      <c r="J895" s="5"/>
    </row>
    <row r="896" ht="12.75">
      <c r="J896" s="5"/>
    </row>
    <row r="897" ht="12.75">
      <c r="J897" s="5"/>
    </row>
    <row r="898" ht="12.75">
      <c r="J898" s="5"/>
    </row>
    <row r="899" ht="12.75">
      <c r="J899" s="5"/>
    </row>
    <row r="900" ht="12.75">
      <c r="J900" s="5"/>
    </row>
    <row r="901" ht="12.75">
      <c r="J901" s="5"/>
    </row>
    <row r="902" ht="12.75">
      <c r="J902" s="5"/>
    </row>
    <row r="903" ht="12.75">
      <c r="J903" s="5"/>
    </row>
    <row r="904" ht="12.75">
      <c r="J904" s="5"/>
    </row>
    <row r="905" ht="12.75">
      <c r="J905" s="5"/>
    </row>
    <row r="906" ht="12.75">
      <c r="J906" s="5"/>
    </row>
  </sheetData>
  <sheetProtection/>
  <mergeCells count="171">
    <mergeCell ref="F68:F69"/>
    <mergeCell ref="E1:G1"/>
    <mergeCell ref="G51:H51"/>
    <mergeCell ref="G58:H58"/>
    <mergeCell ref="G60:H60"/>
    <mergeCell ref="G65:H65"/>
    <mergeCell ref="G66:H66"/>
    <mergeCell ref="G56:H56"/>
    <mergeCell ref="G68:H68"/>
    <mergeCell ref="G57:H57"/>
    <mergeCell ref="O81:P81"/>
    <mergeCell ref="O59:P59"/>
    <mergeCell ref="O62:P62"/>
    <mergeCell ref="O63:P63"/>
    <mergeCell ref="O67:P67"/>
    <mergeCell ref="AA81:AB81"/>
    <mergeCell ref="AA62:AB62"/>
    <mergeCell ref="AA63:AB63"/>
    <mergeCell ref="AA67:AB67"/>
    <mergeCell ref="AA77:AB77"/>
    <mergeCell ref="AA59:AB59"/>
    <mergeCell ref="J3:K3"/>
    <mergeCell ref="O3:P3"/>
    <mergeCell ref="O4:P4"/>
    <mergeCell ref="O6:P6"/>
    <mergeCell ref="O33:P33"/>
    <mergeCell ref="O38:P38"/>
    <mergeCell ref="O47:P47"/>
    <mergeCell ref="AA3:AB3"/>
    <mergeCell ref="AA4:AB4"/>
    <mergeCell ref="AA6:AB6"/>
    <mergeCell ref="AA7:AB7"/>
    <mergeCell ref="AA38:AB38"/>
    <mergeCell ref="X3:Y3"/>
    <mergeCell ref="X4:Y4"/>
    <mergeCell ref="X6:Y6"/>
    <mergeCell ref="X7:Y7"/>
    <mergeCell ref="X13:Y13"/>
    <mergeCell ref="X18:Y18"/>
    <mergeCell ref="X38:Y38"/>
    <mergeCell ref="AA13:AB13"/>
    <mergeCell ref="AA18:AB18"/>
    <mergeCell ref="X47:Y47"/>
    <mergeCell ref="X48:Y48"/>
    <mergeCell ref="AA47:AB47"/>
    <mergeCell ref="AA48:AB48"/>
    <mergeCell ref="R81:S81"/>
    <mergeCell ref="X19:Y19"/>
    <mergeCell ref="X33:Y33"/>
    <mergeCell ref="U33:V33"/>
    <mergeCell ref="U38:V38"/>
    <mergeCell ref="U47:V47"/>
    <mergeCell ref="U48:V48"/>
    <mergeCell ref="X67:Y67"/>
    <mergeCell ref="X59:Y59"/>
    <mergeCell ref="X62:Y62"/>
    <mergeCell ref="U62:V62"/>
    <mergeCell ref="U7:V7"/>
    <mergeCell ref="X63:Y63"/>
    <mergeCell ref="X81:Y81"/>
    <mergeCell ref="U63:V63"/>
    <mergeCell ref="X77:Y77"/>
    <mergeCell ref="U77:V77"/>
    <mergeCell ref="U81:V81"/>
    <mergeCell ref="U67:V67"/>
    <mergeCell ref="U3:V3"/>
    <mergeCell ref="U4:V4"/>
    <mergeCell ref="U6:V6"/>
    <mergeCell ref="R4:S4"/>
    <mergeCell ref="R6:S6"/>
    <mergeCell ref="U59:V59"/>
    <mergeCell ref="B4:D5"/>
    <mergeCell ref="E4:E5"/>
    <mergeCell ref="F4:F5"/>
    <mergeCell ref="G5:H5"/>
    <mergeCell ref="R77:S77"/>
    <mergeCell ref="R3:S3"/>
    <mergeCell ref="O77:P77"/>
    <mergeCell ref="J4:K4"/>
    <mergeCell ref="O18:P18"/>
    <mergeCell ref="O19:P19"/>
    <mergeCell ref="F23:F26"/>
    <mergeCell ref="G20:H20"/>
    <mergeCell ref="G21:H21"/>
    <mergeCell ref="G22:H22"/>
    <mergeCell ref="G23:H23"/>
    <mergeCell ref="G24:H24"/>
    <mergeCell ref="G26:H26"/>
    <mergeCell ref="G45:H45"/>
    <mergeCell ref="G49:H49"/>
    <mergeCell ref="G73:H73"/>
    <mergeCell ref="G70:H70"/>
    <mergeCell ref="G71:H71"/>
    <mergeCell ref="G74:H74"/>
    <mergeCell ref="G83:H83"/>
    <mergeCell ref="G78:H78"/>
    <mergeCell ref="G79:H79"/>
    <mergeCell ref="G80:H80"/>
    <mergeCell ref="G82:H82"/>
    <mergeCell ref="G75:H75"/>
    <mergeCell ref="G76:H76"/>
    <mergeCell ref="R7:S7"/>
    <mergeCell ref="R13:S13"/>
    <mergeCell ref="G36:H36"/>
    <mergeCell ref="G37:H37"/>
    <mergeCell ref="G35:H35"/>
    <mergeCell ref="G8:H8"/>
    <mergeCell ref="G12:H12"/>
    <mergeCell ref="O7:P7"/>
    <mergeCell ref="O13:P13"/>
    <mergeCell ref="G10:H10"/>
    <mergeCell ref="G9:H9"/>
    <mergeCell ref="G30:H30"/>
    <mergeCell ref="G25:H25"/>
    <mergeCell ref="G15:H15"/>
    <mergeCell ref="G11:H11"/>
    <mergeCell ref="G16:H16"/>
    <mergeCell ref="G14:H14"/>
    <mergeCell ref="AD81:AE81"/>
    <mergeCell ref="AD62:AE62"/>
    <mergeCell ref="AD63:AE63"/>
    <mergeCell ref="AD67:AE67"/>
    <mergeCell ref="AD77:AE77"/>
    <mergeCell ref="G27:H27"/>
    <mergeCell ref="G32:H32"/>
    <mergeCell ref="G34:H34"/>
    <mergeCell ref="G53:H53"/>
    <mergeCell ref="G55:H55"/>
    <mergeCell ref="R33:S33"/>
    <mergeCell ref="AA33:AB33"/>
    <mergeCell ref="AD33:AE33"/>
    <mergeCell ref="AD48:AE48"/>
    <mergeCell ref="AD38:AE38"/>
    <mergeCell ref="AD47:AE47"/>
    <mergeCell ref="R38:S38"/>
    <mergeCell ref="AD59:AE59"/>
    <mergeCell ref="U19:V19"/>
    <mergeCell ref="AD18:AE18"/>
    <mergeCell ref="G28:H28"/>
    <mergeCell ref="U18:V18"/>
    <mergeCell ref="G31:H31"/>
    <mergeCell ref="AA19:AB19"/>
    <mergeCell ref="G29:H29"/>
    <mergeCell ref="R18:S18"/>
    <mergeCell ref="R19:S19"/>
    <mergeCell ref="U13:V13"/>
    <mergeCell ref="G72:H72"/>
    <mergeCell ref="G64:H64"/>
    <mergeCell ref="G69:H69"/>
    <mergeCell ref="G52:H52"/>
    <mergeCell ref="G54:H54"/>
    <mergeCell ref="G39:H39"/>
    <mergeCell ref="G40:H40"/>
    <mergeCell ref="R67:S67"/>
    <mergeCell ref="R62:S62"/>
    <mergeCell ref="R63:S63"/>
    <mergeCell ref="R59:S59"/>
    <mergeCell ref="G41:H41"/>
    <mergeCell ref="G44:H44"/>
    <mergeCell ref="R47:S47"/>
    <mergeCell ref="R48:S48"/>
    <mergeCell ref="O48:P48"/>
    <mergeCell ref="G50:H50"/>
    <mergeCell ref="G42:H42"/>
    <mergeCell ref="G43:H43"/>
    <mergeCell ref="AD13:AE13"/>
    <mergeCell ref="AD19:AE19"/>
    <mergeCell ref="AD3:AE3"/>
    <mergeCell ref="AD4:AE4"/>
    <mergeCell ref="AD6:AE6"/>
    <mergeCell ref="AD7:AE7"/>
  </mergeCells>
  <printOptions horizontalCentered="1" verticalCentered="1"/>
  <pageMargins left="0.4724409448818898" right="0.5118110236220472" top="0.3937007874015748" bottom="0.5118110236220472" header="0.35433070866141736" footer="0.2755905511811024"/>
  <pageSetup horizontalDpi="300" verticalDpi="300" orientation="portrait" paperSize="9" scale="98" r:id="rId4"/>
  <headerFooter alignWithMargins="0">
    <oddFooter>&amp;LLebensministerium&amp;C&amp;P / &amp;N&amp;R&amp;D</oddFooter>
  </headerFooter>
  <rowBreaks count="1" manualBreakCount="1">
    <brk id="46" min="1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Rechenknecht</dc:creator>
  <cp:keywords/>
  <dc:description/>
  <cp:lastModifiedBy>Pavel Koláček</cp:lastModifiedBy>
  <cp:lastPrinted>2012-04-30T11:49:54Z</cp:lastPrinted>
  <dcterms:created xsi:type="dcterms:W3CDTF">2005-07-27T13:49:14Z</dcterms:created>
  <dcterms:modified xsi:type="dcterms:W3CDTF">2012-07-16T10:49:10Z</dcterms:modified>
  <cp:category/>
  <cp:version/>
  <cp:contentType/>
  <cp:contentStatus/>
</cp:coreProperties>
</file>